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G:\projects\cfar\Wohl\ESTEEM\report\"/>
    </mc:Choice>
  </mc:AlternateContent>
  <bookViews>
    <workbookView xWindow="0" yWindow="0" windowWidth="24600" windowHeight="12210"/>
  </bookViews>
  <sheets>
    <sheet name="ESTEEM_Calc_v5" sheetId="1" r:id="rId1"/>
    <sheet name="nad30" sheetId="2" state="hidden" r:id="rId2"/>
    <sheet name="3day NP" sheetId="3" state="hidden" r:id="rId3"/>
    <sheet name="7day NP" sheetId="4" state="hidden" r:id="rId4"/>
  </sheets>
  <definedNames>
    <definedName name="Choices">ESTEEM_Calc_v5!#REF!</definedName>
    <definedName name="_xlnm.Print_Area" localSheetId="0">ESTEEM_Calc_v5!$C$1:$AL$48</definedName>
    <definedName name="Selection">ESTEEM_Calc_v5!$A$21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G5" i="1"/>
  <c r="G9" i="1"/>
  <c r="G14" i="1" l="1"/>
  <c r="G13" i="1"/>
  <c r="G12" i="1"/>
  <c r="G11" i="1"/>
  <c r="G10" i="1"/>
  <c r="G3" i="1"/>
  <c r="G2" i="1"/>
  <c r="G6" i="1"/>
  <c r="G4" i="1"/>
  <c r="G8" i="1"/>
  <c r="C22" i="1"/>
  <c r="C21" i="1"/>
  <c r="J9" i="1" l="1"/>
  <c r="J7" i="1"/>
  <c r="J5" i="1"/>
  <c r="K8" i="1" s="1"/>
  <c r="J2" i="1"/>
  <c r="K13" i="1" l="1"/>
  <c r="K11" i="1"/>
  <c r="H2" i="2"/>
  <c r="I2" i="2" s="1"/>
  <c r="H2" i="4" l="1"/>
  <c r="I2" i="4" s="1"/>
  <c r="H2" i="3" l="1"/>
  <c r="I2" i="3" s="1"/>
  <c r="K4" i="1"/>
</calcChain>
</file>

<file path=xl/comments1.xml><?xml version="1.0" encoding="utf-8"?>
<comments xmlns="http://schemas.openxmlformats.org/spreadsheetml/2006/main">
  <authors>
    <author>Allmon, Andrew</author>
  </authors>
  <commentList>
    <comment ref="A16" authorId="0" shapeId="0">
      <text>
        <r>
          <rPr>
            <b/>
            <sz val="9"/>
            <color indexed="81"/>
            <rFont val="Tahoma"/>
            <charset val="1"/>
          </rPr>
          <t>Allmon, Andrew:</t>
        </r>
        <r>
          <rPr>
            <sz val="9"/>
            <color indexed="81"/>
            <rFont val="Tahoma"/>
            <charset val="1"/>
          </rPr>
          <t xml:space="preserve">
To avoid extrapolation the patient-specific value column is restricted to the observed range of data used to inform this calculator.  Responses from 173 patients were used to inform this calculator.  The predicted probability estimates provided from this calculator would benefit from external validation in another large study.  </t>
        </r>
        <r>
          <rPr>
            <sz val="9"/>
            <color indexed="10"/>
            <rFont val="Tahoma"/>
            <family val="2"/>
          </rPr>
          <t>This calculator does not provide predictions for patients with a response value outside the range of data used to inform this calculator.</t>
        </r>
      </text>
    </comment>
  </commentList>
</comments>
</file>

<file path=xl/sharedStrings.xml><?xml version="1.0" encoding="utf-8"?>
<sst xmlns="http://schemas.openxmlformats.org/spreadsheetml/2006/main" count="170" uniqueCount="63">
  <si>
    <t>Predictor Variable</t>
  </si>
  <si>
    <t>Beta Estimate</t>
  </si>
  <si>
    <t>Patient-Specific Value</t>
  </si>
  <si>
    <t>Intercept Term</t>
  </si>
  <si>
    <t>SEA1_9</t>
  </si>
  <si>
    <t>E1_28</t>
  </si>
  <si>
    <t>E2_8</t>
  </si>
  <si>
    <t>E5_C10</t>
  </si>
  <si>
    <t>E5_C10_A</t>
  </si>
  <si>
    <t>E5_C5</t>
  </si>
  <si>
    <t>SEA2_9</t>
  </si>
  <si>
    <t>E1_4</t>
  </si>
  <si>
    <t>E5_C4</t>
  </si>
  <si>
    <t>E2_12</t>
  </si>
  <si>
    <t>E1_24</t>
  </si>
  <si>
    <t>E5_C5_A</t>
  </si>
  <si>
    <t>E5_C4_A</t>
  </si>
  <si>
    <t>LASSO 10 Questions</t>
  </si>
  <si>
    <t>1 to 5</t>
  </si>
  <si>
    <t>1 to 4</t>
  </si>
  <si>
    <t>2 to 5</t>
  </si>
  <si>
    <t>Yes or No (1 or 0)</t>
  </si>
  <si>
    <t>5 to 10</t>
  </si>
  <si>
    <t>Agree (1) otherwise (0)</t>
  </si>
  <si>
    <t>Disagree or Neutral (1) otherwise (0)</t>
  </si>
  <si>
    <t>Predicted Logit Value</t>
  </si>
  <si>
    <t xml:space="preserve">Predicated Probability of Non-adherence &gt;30% </t>
  </si>
  <si>
    <t>Observed Range in ESTEEM</t>
  </si>
  <si>
    <t>Predicated Probability of 3-day non-persistence</t>
  </si>
  <si>
    <t xml:space="preserve">Predicated Probability of 7-day non-persistence </t>
  </si>
  <si>
    <t>Predicted Probability of 3-day non-persistence</t>
  </si>
  <si>
    <t xml:space="preserve">Predicted Probability of 7-day non-persistence </t>
  </si>
  <si>
    <t>Question</t>
  </si>
  <si>
    <t>In the next 30 days, how confident are you that you can continue with the HIV medicines even when you are feeling discouraged about your health?</t>
  </si>
  <si>
    <t>People often make me feel badly about being HIV+.</t>
  </si>
  <si>
    <t>Taking pills everyday is not a big deal.</t>
  </si>
  <si>
    <t>It is hard for me to keep track of my HIV meds.</t>
  </si>
  <si>
    <t>Taking my HIV medications gives me hope.</t>
  </si>
  <si>
    <t>I can count on my family and friends to make sure I am taking my HIV meds consistently.</t>
  </si>
  <si>
    <t>Origin of Item</t>
  </si>
  <si>
    <t>ASES</t>
  </si>
  <si>
    <t>ESTEEM</t>
  </si>
  <si>
    <t>ABQ</t>
  </si>
  <si>
    <t xml:space="preserve">Observed Range** </t>
  </si>
  <si>
    <t>**Click to see NOTE</t>
  </si>
  <si>
    <t>Yes (1) or No (0)</t>
  </si>
  <si>
    <t>1 (Strongly Disagree) to 5 (Strongly Agree)</t>
  </si>
  <si>
    <t>Agree (1) Otherwise (0)</t>
  </si>
  <si>
    <t xml:space="preserve">Predicted Probability of non-adherence &gt;30% </t>
  </si>
  <si>
    <t xml:space="preserve">Predicted Probability of non-adherence &gt;20% </t>
  </si>
  <si>
    <t>5 (Moderately Confident) to 10 (Completely Certain)</t>
  </si>
  <si>
    <t>2 (Disagree) to 5 (Strongly Agree)</t>
  </si>
  <si>
    <t>1 (Strongly Disagree) to 4 (Agree)</t>
  </si>
  <si>
    <t>agree</t>
  </si>
  <si>
    <t>disagree or neutral</t>
  </si>
  <si>
    <t>Agree</t>
  </si>
  <si>
    <t>Disagree or Neutral</t>
  </si>
  <si>
    <t>Does Not Apply</t>
  </si>
  <si>
    <t>Agree, Disagree or Neutral, Does Not Apply</t>
  </si>
  <si>
    <t>In the past month, have you missed taking your HIV medications because you forgot?</t>
  </si>
  <si>
    <t>I find it easy to take my HIV meds with the other medication I take.</t>
  </si>
  <si>
    <t>I have reduced my illegal drug use because I am taking my HIV medications.</t>
  </si>
  <si>
    <t>If I could stop taking illegal drugs, I would be able to take my HIV medications regularly.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</si>
</sst>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8" x14ac:knownFonts="1">
    <font>
      <sz val="11"/>
      <color theme="1"/>
      <name val="Calibri"/>
      <family val="2"/>
      <scheme val="minor"/>
    </font>
    <font>
      <sz val="9.5"/>
      <color rgb="FF000000"/>
      <name val="Arial"/>
      <family val="2"/>
    </font>
    <font>
      <b/>
      <sz val="11"/>
      <color theme="1"/>
      <name val="Calibri"/>
      <family val="2"/>
      <scheme val="minor"/>
    </font>
    <font>
      <sz val="9"/>
      <color indexed="81"/>
      <name val="Tahoma"/>
      <charset val="1"/>
    </font>
    <font>
      <b/>
      <sz val="9"/>
      <color indexed="81"/>
      <name val="Tahoma"/>
      <charset val="1"/>
    </font>
    <font>
      <sz val="9"/>
      <color indexed="10"/>
      <name val="Tahoma"/>
      <family val="2"/>
    </font>
    <font>
      <sz val="11"/>
      <color rgb="FF000000"/>
      <name val="Calibri"/>
      <family val="2"/>
      <scheme val="minor"/>
    </font>
    <font>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35">
    <xf numFmtId="0" fontId="0" fillId="0" borderId="0" xfId="0"/>
    <xf numFmtId="0" fontId="0" fillId="0" borderId="0" xfId="0" applyFill="1" applyProtection="1"/>
    <xf numFmtId="0" fontId="0" fillId="0" borderId="0" xfId="0" applyFill="1" applyBorder="1" applyProtection="1"/>
    <xf numFmtId="0" fontId="0" fillId="0" borderId="0" xfId="0" applyProtection="1"/>
    <xf numFmtId="0" fontId="2" fillId="0" borderId="0" xfId="0" applyFont="1" applyAlignment="1" applyProtection="1">
      <alignment wrapText="1"/>
    </xf>
    <xf numFmtId="0" fontId="1" fillId="0" borderId="0" xfId="0" applyFont="1" applyFill="1" applyAlignment="1" applyProtection="1">
      <alignment vertical="center" wrapText="1"/>
    </xf>
    <xf numFmtId="0" fontId="0" fillId="2" borderId="0" xfId="0" applyFill="1" applyAlignment="1" applyProtection="1">
      <alignment horizontal="center"/>
    </xf>
    <xf numFmtId="164" fontId="0" fillId="3" borderId="0" xfId="0" applyNumberFormat="1" applyFill="1" applyAlignment="1" applyProtection="1">
      <alignment horizontal="center"/>
    </xf>
    <xf numFmtId="0" fontId="2" fillId="0" borderId="0" xfId="0" applyFont="1" applyAlignment="1" applyProtection="1">
      <alignment horizontal="center" wrapText="1"/>
    </xf>
    <xf numFmtId="0" fontId="0" fillId="0" borderId="0" xfId="0" applyAlignment="1" applyProtection="1">
      <alignment horizontal="center"/>
    </xf>
    <xf numFmtId="0" fontId="1" fillId="0" borderId="0" xfId="0" applyFont="1" applyFill="1" applyBorder="1" applyAlignment="1" applyProtection="1">
      <alignment vertical="center" wrapText="1"/>
    </xf>
    <xf numFmtId="0" fontId="0" fillId="0" borderId="0" xfId="0" applyFont="1" applyAlignment="1">
      <alignment horizontal="center"/>
    </xf>
    <xf numFmtId="0" fontId="0" fillId="0" borderId="0" xfId="0" applyFont="1" applyAlignment="1" applyProtection="1">
      <alignment horizontal="center"/>
      <protection locked="0"/>
    </xf>
    <xf numFmtId="0" fontId="0" fillId="0" borderId="0" xfId="0" applyFont="1"/>
    <xf numFmtId="0" fontId="0" fillId="0" borderId="0" xfId="0" applyFont="1" applyProtection="1">
      <protection hidden="1"/>
    </xf>
    <xf numFmtId="0" fontId="0" fillId="0" borderId="0" xfId="0" applyFont="1" applyAlignment="1">
      <alignment horizontal="center" vertical="center"/>
    </xf>
    <xf numFmtId="0" fontId="0"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xf>
    <xf numFmtId="0" fontId="2" fillId="0" borderId="1" xfId="0" applyFont="1" applyBorder="1" applyAlignment="1" applyProtection="1">
      <alignment horizontal="center" wrapText="1"/>
      <protection hidden="1"/>
    </xf>
    <xf numFmtId="165" fontId="0" fillId="3" borderId="1" xfId="1" applyNumberFormat="1" applyFont="1" applyFill="1" applyBorder="1" applyAlignment="1" applyProtection="1">
      <alignment horizontal="center"/>
      <protection hidden="1"/>
    </xf>
    <xf numFmtId="0" fontId="0" fillId="0" borderId="1" xfId="0" applyFont="1" applyBorder="1" applyProtection="1">
      <protection hidden="1"/>
    </xf>
    <xf numFmtId="0" fontId="0" fillId="0" borderId="0" xfId="0" applyFont="1" applyAlignment="1" applyProtection="1">
      <alignment horizontal="center"/>
    </xf>
    <xf numFmtId="0" fontId="0" fillId="0" borderId="0" xfId="0" applyFont="1" applyFill="1" applyAlignment="1" applyProtection="1">
      <alignment horizontal="center"/>
    </xf>
    <xf numFmtId="0" fontId="6" fillId="0" borderId="0" xfId="0" applyFont="1" applyFill="1" applyAlignment="1" applyProtection="1">
      <alignment horizontal="left" vertical="top" wrapText="1"/>
    </xf>
    <xf numFmtId="0" fontId="6" fillId="0" borderId="0" xfId="0" applyFont="1" applyFill="1" applyAlignment="1" applyProtection="1">
      <alignment horizontal="center" vertical="center" wrapText="1"/>
    </xf>
    <xf numFmtId="0" fontId="0" fillId="0" borderId="0" xfId="0" applyFont="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Alignment="1" applyProtection="1">
      <alignment horizontal="left" vertical="top" wrapText="1"/>
    </xf>
    <xf numFmtId="0" fontId="0" fillId="0" borderId="0" xfId="0" applyFont="1" applyAlignment="1" applyProtection="1">
      <alignment horizontal="left" vertical="top" wrapText="1"/>
    </xf>
    <xf numFmtId="0" fontId="0" fillId="0" borderId="0" xfId="0" applyFont="1" applyAlignment="1" applyProtection="1">
      <alignment horizontal="center" vertical="center" wrapText="1"/>
    </xf>
    <xf numFmtId="0" fontId="0" fillId="0" borderId="0" xfId="0" applyFont="1" applyAlignment="1" applyProtection="1">
      <alignment horizontal="center" vertical="center" wrapText="1"/>
    </xf>
    <xf numFmtId="0" fontId="0" fillId="4" borderId="0" xfId="0" applyFont="1" applyFill="1" applyAlignment="1" applyProtection="1">
      <alignment wrapText="1"/>
    </xf>
    <xf numFmtId="0" fontId="0" fillId="0" borderId="0" xfId="0" applyFont="1" applyAlignment="1" applyProtection="1">
      <alignment wrapText="1"/>
    </xf>
    <xf numFmtId="0" fontId="0" fillId="0" borderId="0" xfId="0" applyFont="1" applyProtection="1"/>
    <xf numFmtId="0" fontId="2" fillId="0" borderId="0" xfId="0" applyFont="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tabSelected="1" zoomScale="70" zoomScaleNormal="70" zoomScaleSheetLayoutView="98" workbookViewId="0">
      <selection activeCell="F12" sqref="F12"/>
    </sheetView>
  </sheetViews>
  <sheetFormatPr defaultRowHeight="15" x14ac:dyDescent="0.25"/>
  <cols>
    <col min="1" max="1" width="41.85546875" style="33" customWidth="1"/>
    <col min="2" max="2" width="26.5703125" style="33" hidden="1" customWidth="1"/>
    <col min="3" max="3" width="18.7109375" style="33" hidden="1" customWidth="1"/>
    <col min="4" max="4" width="48.42578125" style="33" bestFit="1" customWidth="1"/>
    <col min="5" max="5" width="13.28515625" style="13" hidden="1" customWidth="1"/>
    <col min="6" max="6" width="23.85546875" style="12" customWidth="1"/>
    <col min="7" max="7" width="9.7109375" style="13" hidden="1" customWidth="1"/>
    <col min="8" max="8" width="4.5703125" style="13" customWidth="1"/>
    <col min="9" max="9" width="14.28515625" style="13" hidden="1" customWidth="1"/>
    <col min="10" max="10" width="20.140625" style="13" hidden="1" customWidth="1"/>
    <col min="11" max="11" width="30.5703125" style="14" customWidth="1"/>
    <col min="12" max="16384" width="9.140625" style="13"/>
  </cols>
  <sheetData>
    <row r="1" spans="1:11" x14ac:dyDescent="0.25">
      <c r="A1" s="21" t="s">
        <v>32</v>
      </c>
      <c r="B1" s="21" t="s">
        <v>39</v>
      </c>
      <c r="C1" s="22" t="s">
        <v>0</v>
      </c>
      <c r="D1" s="22" t="s">
        <v>43</v>
      </c>
      <c r="E1" s="11" t="s">
        <v>1</v>
      </c>
      <c r="F1" s="21" t="s">
        <v>2</v>
      </c>
      <c r="I1" s="13" t="s">
        <v>3</v>
      </c>
      <c r="J1" s="13" t="s">
        <v>25</v>
      </c>
    </row>
    <row r="2" spans="1:11" ht="65.25" customHeight="1" x14ac:dyDescent="0.25">
      <c r="A2" s="23" t="s">
        <v>33</v>
      </c>
      <c r="B2" s="24" t="s">
        <v>40</v>
      </c>
      <c r="C2" s="25" t="s">
        <v>4</v>
      </c>
      <c r="D2" s="26" t="s">
        <v>50</v>
      </c>
      <c r="E2" s="15">
        <v>-0.58587999999999996</v>
      </c>
      <c r="F2" s="16">
        <v>10</v>
      </c>
      <c r="G2" s="17">
        <f>F2</f>
        <v>10</v>
      </c>
      <c r="I2" s="13">
        <v>7.377599</v>
      </c>
      <c r="J2" s="13">
        <f>SUMPRODUCT(G2:G14,E2:E14)+I2</f>
        <v>-1.8005490000000002</v>
      </c>
    </row>
    <row r="3" spans="1:11" ht="33.75" customHeight="1" x14ac:dyDescent="0.25">
      <c r="A3" s="27" t="s">
        <v>59</v>
      </c>
      <c r="B3" s="25" t="s">
        <v>42</v>
      </c>
      <c r="C3" s="24" t="s">
        <v>10</v>
      </c>
      <c r="D3" s="26" t="s">
        <v>45</v>
      </c>
      <c r="E3" s="15">
        <v>0.21829899999999999</v>
      </c>
      <c r="F3" s="16">
        <v>0</v>
      </c>
      <c r="G3" s="17">
        <f>F3</f>
        <v>0</v>
      </c>
      <c r="K3" s="18" t="s">
        <v>49</v>
      </c>
    </row>
    <row r="4" spans="1:11" ht="32.25" customHeight="1" x14ac:dyDescent="0.25">
      <c r="A4" s="28" t="s">
        <v>60</v>
      </c>
      <c r="B4" s="29" t="s">
        <v>41</v>
      </c>
      <c r="C4" s="24" t="s">
        <v>7</v>
      </c>
      <c r="D4" s="26" t="s">
        <v>58</v>
      </c>
      <c r="E4" s="15">
        <v>1.0043280000000001</v>
      </c>
      <c r="F4" s="16" t="s">
        <v>55</v>
      </c>
      <c r="G4" s="13">
        <f>IF(F4="disagree or neutral",1,0)</f>
        <v>0</v>
      </c>
      <c r="K4" s="19">
        <f>EXP(J2)/(1+EXP(J2))</f>
        <v>0.14178424863201466</v>
      </c>
    </row>
    <row r="5" spans="1:11" ht="15" hidden="1" customHeight="1" x14ac:dyDescent="0.25">
      <c r="A5" s="28"/>
      <c r="B5" s="29"/>
      <c r="C5" s="24" t="s">
        <v>8</v>
      </c>
      <c r="D5" s="26" t="s">
        <v>58</v>
      </c>
      <c r="E5" s="15">
        <v>-1.9719E-2</v>
      </c>
      <c r="F5" s="16">
        <v>1</v>
      </c>
      <c r="G5" s="13">
        <f>IF(F4="agree",1,0)</f>
        <v>1</v>
      </c>
      <c r="J5" s="13">
        <f>SUMPRODUCT('nad30'!C2:C16,G2:G16)+'nad30'!G2</f>
        <v>-2.5167179999999991</v>
      </c>
      <c r="K5" s="20"/>
    </row>
    <row r="6" spans="1:11" ht="35.25" customHeight="1" x14ac:dyDescent="0.25">
      <c r="A6" s="28" t="s">
        <v>61</v>
      </c>
      <c r="B6" s="29" t="s">
        <v>41</v>
      </c>
      <c r="C6" s="24" t="s">
        <v>12</v>
      </c>
      <c r="D6" s="26" t="s">
        <v>58</v>
      </c>
      <c r="E6" s="15">
        <v>0.91671999999999998</v>
      </c>
      <c r="F6" s="16" t="s">
        <v>57</v>
      </c>
      <c r="G6" s="13">
        <f>IF(F6="disagree or neutral",1,0)</f>
        <v>0</v>
      </c>
      <c r="K6" s="18" t="s">
        <v>48</v>
      </c>
    </row>
    <row r="7" spans="1:11" hidden="1" x14ac:dyDescent="0.25">
      <c r="A7" s="28"/>
      <c r="B7" s="29"/>
      <c r="C7" s="26" t="s">
        <v>16</v>
      </c>
      <c r="D7" s="26" t="s">
        <v>47</v>
      </c>
      <c r="E7" s="15">
        <v>-0.111648</v>
      </c>
      <c r="F7" s="16">
        <v>0</v>
      </c>
      <c r="G7" s="13">
        <f>IF(F6="agree",1,0)</f>
        <v>0</v>
      </c>
      <c r="J7" s="13">
        <f>SUMPRODUCT('3day NP'!C2:C16,G2:G16)+'3day NP'!G2</f>
        <v>-2.1091090000000001</v>
      </c>
      <c r="K7" s="20"/>
    </row>
    <row r="8" spans="1:11" ht="36" customHeight="1" x14ac:dyDescent="0.25">
      <c r="A8" s="28" t="s">
        <v>62</v>
      </c>
      <c r="B8" s="29" t="s">
        <v>41</v>
      </c>
      <c r="C8" s="24" t="s">
        <v>9</v>
      </c>
      <c r="D8" s="26" t="s">
        <v>58</v>
      </c>
      <c r="E8" s="15">
        <v>0.14369499999999999</v>
      </c>
      <c r="F8" s="16" t="s">
        <v>57</v>
      </c>
      <c r="G8" s="13">
        <f>IF(F8="disagree or neutral",1,0)</f>
        <v>0</v>
      </c>
      <c r="K8" s="19">
        <f>EXP(J5)/(1+EXP(J5))</f>
        <v>7.4694464866805602E-2</v>
      </c>
    </row>
    <row r="9" spans="1:11" ht="46.5" hidden="1" customHeight="1" x14ac:dyDescent="0.25">
      <c r="A9" s="28"/>
      <c r="B9" s="29"/>
      <c r="C9" s="26" t="s">
        <v>15</v>
      </c>
      <c r="D9" s="26" t="s">
        <v>47</v>
      </c>
      <c r="E9" s="15">
        <v>1.9974860000000001</v>
      </c>
      <c r="F9" s="16"/>
      <c r="G9" s="13">
        <f>IF(F8="agree",1,0)</f>
        <v>0</v>
      </c>
      <c r="J9" s="13">
        <f>SUMPRODUCT('7day NP'!C2:C16,G2:G16)+'7day NP'!G2</f>
        <v>-3.494858999999999</v>
      </c>
      <c r="K9" s="20"/>
    </row>
    <row r="10" spans="1:11" ht="30" x14ac:dyDescent="0.25">
      <c r="A10" s="27" t="s">
        <v>34</v>
      </c>
      <c r="B10" s="30" t="s">
        <v>41</v>
      </c>
      <c r="C10" s="24" t="s">
        <v>5</v>
      </c>
      <c r="D10" s="26" t="s">
        <v>46</v>
      </c>
      <c r="E10" s="15">
        <v>0.30330800000000002</v>
      </c>
      <c r="F10" s="16">
        <v>2</v>
      </c>
      <c r="G10" s="17">
        <f>F10</f>
        <v>2</v>
      </c>
      <c r="K10" s="18" t="s">
        <v>30</v>
      </c>
    </row>
    <row r="11" spans="1:11" ht="22.5" customHeight="1" x14ac:dyDescent="0.25">
      <c r="A11" s="27" t="s">
        <v>35</v>
      </c>
      <c r="B11" s="30" t="s">
        <v>41</v>
      </c>
      <c r="C11" s="24" t="s">
        <v>11</v>
      </c>
      <c r="D11" s="26" t="s">
        <v>52</v>
      </c>
      <c r="E11" s="15">
        <v>-0.143984</v>
      </c>
      <c r="F11" s="16">
        <v>2</v>
      </c>
      <c r="G11" s="17">
        <f>F11</f>
        <v>2</v>
      </c>
      <c r="K11" s="19">
        <f>EXP(J7)/(1+EXP(J7))</f>
        <v>0.10821462200886792</v>
      </c>
    </row>
    <row r="12" spans="1:11" ht="33.75" customHeight="1" x14ac:dyDescent="0.25">
      <c r="A12" s="27" t="s">
        <v>36</v>
      </c>
      <c r="B12" s="30" t="s">
        <v>41</v>
      </c>
      <c r="C12" s="24" t="s">
        <v>6</v>
      </c>
      <c r="D12" s="26" t="s">
        <v>46</v>
      </c>
      <c r="E12" s="15">
        <v>0.14380100000000001</v>
      </c>
      <c r="F12" s="16">
        <v>1</v>
      </c>
      <c r="G12" s="17">
        <f>F12</f>
        <v>1</v>
      </c>
      <c r="K12" s="18" t="s">
        <v>31</v>
      </c>
    </row>
    <row r="13" spans="1:11" ht="19.5" customHeight="1" x14ac:dyDescent="0.25">
      <c r="A13" s="27" t="s">
        <v>37</v>
      </c>
      <c r="B13" s="30" t="s">
        <v>41</v>
      </c>
      <c r="C13" s="24" t="s">
        <v>13</v>
      </c>
      <c r="D13" s="26" t="s">
        <v>51</v>
      </c>
      <c r="E13" s="15">
        <v>-0.50305200000000005</v>
      </c>
      <c r="F13" s="16">
        <v>4</v>
      </c>
      <c r="G13" s="17">
        <f>F13</f>
        <v>4</v>
      </c>
      <c r="K13" s="19">
        <f>EXP(J9)/(1+EXP(J9))</f>
        <v>2.9458862243907119E-2</v>
      </c>
    </row>
    <row r="14" spans="1:11" ht="30" x14ac:dyDescent="0.25">
      <c r="A14" s="27" t="s">
        <v>38</v>
      </c>
      <c r="B14" s="30" t="s">
        <v>41</v>
      </c>
      <c r="C14" s="24" t="s">
        <v>14</v>
      </c>
      <c r="D14" s="26" t="s">
        <v>46</v>
      </c>
      <c r="E14" s="15">
        <v>-0.34997400000000001</v>
      </c>
      <c r="F14" s="16">
        <v>5</v>
      </c>
      <c r="G14" s="17">
        <f>F14</f>
        <v>5</v>
      </c>
    </row>
    <row r="16" spans="1:11" x14ac:dyDescent="0.25">
      <c r="A16" s="31" t="s">
        <v>44</v>
      </c>
      <c r="B16" s="32"/>
    </row>
    <row r="18" spans="1:9" x14ac:dyDescent="0.25">
      <c r="A18" s="34" t="s">
        <v>17</v>
      </c>
    </row>
    <row r="21" spans="1:9" hidden="1" x14ac:dyDescent="0.25">
      <c r="A21" s="33" t="s">
        <v>53</v>
      </c>
      <c r="C21" s="33">
        <f>IF(A21="agree",1,0)</f>
        <v>1</v>
      </c>
      <c r="D21" s="12" t="s">
        <v>55</v>
      </c>
      <c r="E21" s="13" t="s">
        <v>56</v>
      </c>
      <c r="F21" s="13" t="s">
        <v>57</v>
      </c>
      <c r="I21" s="14"/>
    </row>
    <row r="22" spans="1:9" hidden="1" x14ac:dyDescent="0.25">
      <c r="A22" s="33" t="s">
        <v>54</v>
      </c>
      <c r="C22" s="33">
        <f>IF(A22="disagree or neutral",1,0)</f>
        <v>1</v>
      </c>
    </row>
  </sheetData>
  <sheetProtection algorithmName="SHA-512" hashValue="xF7fix5u3CA6E+2j7jfFE/GdXeLb3JA9WCRqLiFYhT6MVVeNt/nKNdMeCBW06lE+Vq4YaFcX7FrE+Ft+18sRqQ==" saltValue="r8JGQbX/zzR7Eexz/smP2A==" spinCount="100000" sheet="1" objects="1" scenarios="1"/>
  <mergeCells count="6">
    <mergeCell ref="B4:B5"/>
    <mergeCell ref="A4:A5"/>
    <mergeCell ref="A6:A7"/>
    <mergeCell ref="B6:B7"/>
    <mergeCell ref="A8:A9"/>
    <mergeCell ref="B8:B9"/>
  </mergeCells>
  <dataValidations count="7">
    <dataValidation type="whole" errorStyle="warning" allowBlank="1" showInputMessage="1" showErrorMessage="1" error="This calculator does not provide predictions for patients with a response value outside the range of data used to inform this calculator." sqref="F2:G2">
      <formula1>5</formula1>
      <formula2>10</formula2>
    </dataValidation>
    <dataValidation type="whole" errorStyle="warning" allowBlank="1" showInputMessage="1" showErrorMessage="1" error="This calculator does not provide predictions for patients with a response value outside the range of data used to inform this calculator." sqref="G10:G12 F3:G3">
      <formula1>0</formula1>
      <formula2>1</formula2>
    </dataValidation>
    <dataValidation type="whole" errorStyle="warning" allowBlank="1" showInputMessage="1" showErrorMessage="1" error="This calculator does not provide predictions for patients with a response value outside the range of data used to inform this calculator." sqref="F14:G14 F12 F10">
      <formula1>1</formula1>
      <formula2>5</formula2>
    </dataValidation>
    <dataValidation type="whole" errorStyle="warning" allowBlank="1" showInputMessage="1" showErrorMessage="1" error="This calculator does not provide predictions for patients with a response value outside the range of data used to inform this calculator." sqref="F13:G13">
      <formula1>2</formula1>
      <formula2>5</formula2>
    </dataValidation>
    <dataValidation type="whole" errorStyle="warning" allowBlank="1" showInputMessage="1" showErrorMessage="1" error="This calculator does not provide predictions for patients with a response value outside the range of data used to inform this calculator." sqref="F11">
      <formula1>1</formula1>
      <formula2>4</formula2>
    </dataValidation>
    <dataValidation type="list" allowBlank="1" showInputMessage="1" showErrorMessage="1" sqref="F8:F9">
      <formula1>$D$21:$F$21</formula1>
    </dataValidation>
    <dataValidation type="list" showInputMessage="1" showErrorMessage="1" sqref="F4:F7">
      <formula1>$D$21:$F$21</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B27" sqref="B27"/>
    </sheetView>
  </sheetViews>
  <sheetFormatPr defaultRowHeight="15" x14ac:dyDescent="0.25"/>
  <cols>
    <col min="1" max="1" width="18.7109375" style="3" customWidth="1"/>
    <col min="2" max="2" width="34.140625" style="3" customWidth="1"/>
    <col min="3" max="3" width="13.28515625" style="3" customWidth="1"/>
    <col min="4" max="4" width="20.85546875" style="9" customWidth="1"/>
    <col min="5" max="7" width="9.140625" style="3" customWidth="1"/>
    <col min="8" max="8" width="20.140625" style="3" customWidth="1"/>
    <col min="9" max="9" width="23" style="3" customWidth="1"/>
    <col min="10" max="16384" width="9.140625" style="3"/>
  </cols>
  <sheetData>
    <row r="1" spans="1:9" ht="30" x14ac:dyDescent="0.25">
      <c r="A1" s="2" t="s">
        <v>0</v>
      </c>
      <c r="B1" s="2" t="s">
        <v>27</v>
      </c>
      <c r="C1" s="3" t="s">
        <v>1</v>
      </c>
      <c r="D1" s="9" t="s">
        <v>2</v>
      </c>
      <c r="G1" s="3" t="s">
        <v>3</v>
      </c>
      <c r="H1" s="3" t="s">
        <v>25</v>
      </c>
      <c r="I1" s="4" t="s">
        <v>26</v>
      </c>
    </row>
    <row r="2" spans="1:9" x14ac:dyDescent="0.25">
      <c r="A2" s="10" t="s">
        <v>4</v>
      </c>
      <c r="B2" s="2" t="s">
        <v>22</v>
      </c>
      <c r="C2" s="3">
        <v>-0.45816000000000001</v>
      </c>
      <c r="D2" s="6">
        <v>10</v>
      </c>
      <c r="G2" s="3">
        <v>7.2512629999999998</v>
      </c>
      <c r="H2" s="3">
        <f>SUMPRODUCT(C2:C16,D2:D16)+G2</f>
        <v>-2.5167179999999991</v>
      </c>
      <c r="I2" s="7">
        <f>EXP(H2)/(1+EXP(H2))</f>
        <v>7.4694464866805602E-2</v>
      </c>
    </row>
    <row r="3" spans="1:9" x14ac:dyDescent="0.25">
      <c r="A3" s="10" t="s">
        <v>10</v>
      </c>
      <c r="B3" s="2" t="s">
        <v>21</v>
      </c>
      <c r="C3" s="3">
        <v>0.94302699999999995</v>
      </c>
      <c r="D3" s="6">
        <v>0</v>
      </c>
    </row>
    <row r="4" spans="1:9" x14ac:dyDescent="0.25">
      <c r="A4" s="10" t="s">
        <v>7</v>
      </c>
      <c r="B4" s="2" t="s">
        <v>24</v>
      </c>
      <c r="C4" s="3">
        <v>0.28032099999999999</v>
      </c>
      <c r="D4" s="6">
        <v>0</v>
      </c>
    </row>
    <row r="5" spans="1:9" x14ac:dyDescent="0.25">
      <c r="A5" s="10" t="s">
        <v>8</v>
      </c>
      <c r="B5" s="2" t="s">
        <v>23</v>
      </c>
      <c r="C5" s="3">
        <v>-0.88623300000000005</v>
      </c>
      <c r="D5" s="6">
        <v>1</v>
      </c>
    </row>
    <row r="6" spans="1:9" x14ac:dyDescent="0.25">
      <c r="A6" s="10" t="s">
        <v>12</v>
      </c>
      <c r="B6" s="2" t="s">
        <v>24</v>
      </c>
      <c r="C6" s="3">
        <v>0.49350699999999997</v>
      </c>
      <c r="D6" s="6">
        <v>0</v>
      </c>
    </row>
    <row r="7" spans="1:9" x14ac:dyDescent="0.25">
      <c r="A7" s="2" t="s">
        <v>16</v>
      </c>
      <c r="B7" s="2" t="s">
        <v>23</v>
      </c>
      <c r="C7" s="3">
        <v>0.21659700000000001</v>
      </c>
      <c r="D7" s="6">
        <v>0</v>
      </c>
    </row>
    <row r="8" spans="1:9" x14ac:dyDescent="0.25">
      <c r="A8" s="10" t="s">
        <v>9</v>
      </c>
      <c r="B8" s="2" t="s">
        <v>24</v>
      </c>
      <c r="C8" s="3">
        <v>0.27550799999999998</v>
      </c>
      <c r="D8" s="6">
        <v>0</v>
      </c>
    </row>
    <row r="9" spans="1:9" x14ac:dyDescent="0.25">
      <c r="A9" s="2" t="s">
        <v>15</v>
      </c>
      <c r="B9" s="2" t="s">
        <v>23</v>
      </c>
      <c r="C9" s="3">
        <v>1.8382229999999999</v>
      </c>
      <c r="D9" s="6">
        <v>0</v>
      </c>
    </row>
    <row r="10" spans="1:9" x14ac:dyDescent="0.25">
      <c r="A10" s="10" t="s">
        <v>5</v>
      </c>
      <c r="B10" s="2" t="s">
        <v>18</v>
      </c>
      <c r="C10" s="3">
        <v>0.35602699999999998</v>
      </c>
      <c r="D10" s="6">
        <v>2</v>
      </c>
    </row>
    <row r="11" spans="1:9" x14ac:dyDescent="0.25">
      <c r="A11" s="10" t="s">
        <v>11</v>
      </c>
      <c r="B11" s="2" t="s">
        <v>19</v>
      </c>
      <c r="C11" s="3">
        <v>-0.22325900000000001</v>
      </c>
      <c r="D11" s="6">
        <v>2</v>
      </c>
    </row>
    <row r="12" spans="1:9" x14ac:dyDescent="0.25">
      <c r="A12" s="10" t="s">
        <v>6</v>
      </c>
      <c r="B12" s="2" t="s">
        <v>18</v>
      </c>
      <c r="C12" s="3">
        <v>9.0293999999999999E-2</v>
      </c>
      <c r="D12" s="6">
        <v>1</v>
      </c>
    </row>
    <row r="13" spans="1:9" x14ac:dyDescent="0.25">
      <c r="A13" s="10" t="s">
        <v>13</v>
      </c>
      <c r="B13" s="2" t="s">
        <v>20</v>
      </c>
      <c r="C13" s="3">
        <v>-0.87984200000000001</v>
      </c>
      <c r="D13" s="6">
        <v>4</v>
      </c>
    </row>
    <row r="14" spans="1:9" x14ac:dyDescent="0.25">
      <c r="A14" s="10" t="s">
        <v>14</v>
      </c>
      <c r="B14" s="2" t="s">
        <v>18</v>
      </c>
      <c r="C14" s="3">
        <v>-0.227322</v>
      </c>
      <c r="D14" s="6">
        <v>5</v>
      </c>
    </row>
    <row r="18" spans="1:1" x14ac:dyDescent="0.25">
      <c r="A18" s="3" t="s">
        <v>17</v>
      </c>
    </row>
  </sheetData>
  <sheetProtection algorithmName="SHA-512" hashValue="hU5ulq4jHFgnZg3GkwzT0x/6a8Nih40ZnGhcqCWgdHUCL2fjt5TvZ1RM7bJTTi4/14WzDGOsq6wO4zWfDKkhEA==" saltValue="DER9/5oaArZHaVGXf6J3JQ==" spinCount="100000" sheet="1" objects="1" scenarios="1"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B27" sqref="B27"/>
    </sheetView>
  </sheetViews>
  <sheetFormatPr defaultRowHeight="15" x14ac:dyDescent="0.25"/>
  <cols>
    <col min="1" max="1" width="18.7109375" style="3" customWidth="1"/>
    <col min="2" max="2" width="34.140625" style="3" customWidth="1"/>
    <col min="3" max="3" width="13.28515625" style="3" customWidth="1"/>
    <col min="4" max="4" width="20.85546875" style="3" customWidth="1"/>
    <col min="5" max="7" width="9.140625" style="3" customWidth="1"/>
    <col min="8" max="8" width="20.140625" style="3" customWidth="1"/>
    <col min="9" max="9" width="23.28515625" style="3" customWidth="1"/>
    <col min="10" max="16384" width="9.140625" style="3"/>
  </cols>
  <sheetData>
    <row r="1" spans="1:9" ht="45" x14ac:dyDescent="0.25">
      <c r="A1" s="1" t="s">
        <v>0</v>
      </c>
      <c r="B1" s="2" t="s">
        <v>27</v>
      </c>
      <c r="C1" s="3" t="s">
        <v>1</v>
      </c>
      <c r="D1" s="3" t="s">
        <v>2</v>
      </c>
      <c r="G1" s="3" t="s">
        <v>3</v>
      </c>
      <c r="H1" s="3" t="s">
        <v>25</v>
      </c>
      <c r="I1" s="8" t="s">
        <v>28</v>
      </c>
    </row>
    <row r="2" spans="1:9" x14ac:dyDescent="0.25">
      <c r="A2" s="5" t="s">
        <v>4</v>
      </c>
      <c r="B2" s="1" t="s">
        <v>22</v>
      </c>
      <c r="C2" s="3">
        <v>-0.45724199999999998</v>
      </c>
      <c r="D2" s="6">
        <v>10</v>
      </c>
      <c r="G2" s="3">
        <v>2.6403949999999998</v>
      </c>
      <c r="H2" s="3">
        <f>SUMPRODUCT(C2:C16,D2:D16)+G2</f>
        <v>-2.1091090000000001</v>
      </c>
      <c r="I2" s="7">
        <f>EXP(H2)/(1+EXP(H2))</f>
        <v>0.10821462200886792</v>
      </c>
    </row>
    <row r="3" spans="1:9" x14ac:dyDescent="0.25">
      <c r="A3" s="5" t="s">
        <v>10</v>
      </c>
      <c r="B3" s="1" t="s">
        <v>21</v>
      </c>
      <c r="C3" s="3">
        <v>-5.2649999999999997E-3</v>
      </c>
      <c r="D3" s="6">
        <v>0</v>
      </c>
    </row>
    <row r="4" spans="1:9" x14ac:dyDescent="0.25">
      <c r="A4" s="5" t="s">
        <v>7</v>
      </c>
      <c r="B4" s="1" t="s">
        <v>24</v>
      </c>
      <c r="C4" s="3">
        <v>0.53084500000000001</v>
      </c>
      <c r="D4" s="6">
        <v>0</v>
      </c>
    </row>
    <row r="5" spans="1:9" x14ac:dyDescent="0.25">
      <c r="A5" s="5" t="s">
        <v>8</v>
      </c>
      <c r="B5" s="1" t="s">
        <v>23</v>
      </c>
      <c r="C5" s="3">
        <v>-0.52376400000000001</v>
      </c>
      <c r="D5" s="6">
        <v>1</v>
      </c>
    </row>
    <row r="6" spans="1:9" x14ac:dyDescent="0.25">
      <c r="A6" s="5" t="s">
        <v>12</v>
      </c>
      <c r="B6" s="1" t="s">
        <v>24</v>
      </c>
      <c r="C6" s="3">
        <v>0.435977</v>
      </c>
      <c r="D6" s="6">
        <v>0</v>
      </c>
    </row>
    <row r="7" spans="1:9" x14ac:dyDescent="0.25">
      <c r="A7" s="1" t="s">
        <v>16</v>
      </c>
      <c r="B7" s="1" t="s">
        <v>23</v>
      </c>
      <c r="C7" s="3">
        <v>-0.38664799999999999</v>
      </c>
      <c r="D7" s="6">
        <v>0</v>
      </c>
    </row>
    <row r="8" spans="1:9" x14ac:dyDescent="0.25">
      <c r="A8" s="5" t="s">
        <v>9</v>
      </c>
      <c r="B8" s="1" t="s">
        <v>24</v>
      </c>
      <c r="C8" s="3">
        <v>0.51392599999999999</v>
      </c>
      <c r="D8" s="6">
        <v>0</v>
      </c>
    </row>
    <row r="9" spans="1:9" x14ac:dyDescent="0.25">
      <c r="A9" s="1" t="s">
        <v>15</v>
      </c>
      <c r="B9" s="1" t="s">
        <v>23</v>
      </c>
      <c r="C9" s="3">
        <v>1.5331300000000001</v>
      </c>
      <c r="D9" s="6">
        <v>0</v>
      </c>
    </row>
    <row r="10" spans="1:9" x14ac:dyDescent="0.25">
      <c r="A10" s="5" t="s">
        <v>5</v>
      </c>
      <c r="B10" s="1" t="s">
        <v>18</v>
      </c>
      <c r="C10" s="3">
        <v>0.31564799999999998</v>
      </c>
      <c r="D10" s="6">
        <v>2</v>
      </c>
    </row>
    <row r="11" spans="1:9" x14ac:dyDescent="0.25">
      <c r="A11" s="5" t="s">
        <v>11</v>
      </c>
      <c r="B11" s="1" t="s">
        <v>19</v>
      </c>
      <c r="C11" s="3">
        <v>-1.2139E-2</v>
      </c>
      <c r="D11" s="6">
        <v>2</v>
      </c>
    </row>
    <row r="12" spans="1:9" x14ac:dyDescent="0.25">
      <c r="A12" s="5" t="s">
        <v>6</v>
      </c>
      <c r="B12" s="1" t="s">
        <v>18</v>
      </c>
      <c r="C12" s="3">
        <v>0.52320699999999998</v>
      </c>
      <c r="D12" s="6">
        <v>1</v>
      </c>
    </row>
    <row r="13" spans="1:9" x14ac:dyDescent="0.25">
      <c r="A13" s="5" t="s">
        <v>13</v>
      </c>
      <c r="B13" s="1" t="s">
        <v>20</v>
      </c>
      <c r="C13" s="3">
        <v>1.1835E-2</v>
      </c>
      <c r="D13" s="6">
        <v>4</v>
      </c>
    </row>
    <row r="14" spans="1:9" x14ac:dyDescent="0.25">
      <c r="A14" s="5" t="s">
        <v>14</v>
      </c>
      <c r="B14" s="1" t="s">
        <v>18</v>
      </c>
      <c r="C14" s="3">
        <v>-0.16617699999999999</v>
      </c>
      <c r="D14" s="6">
        <v>5</v>
      </c>
    </row>
    <row r="18" spans="1:4" x14ac:dyDescent="0.25">
      <c r="A18" s="3" t="s">
        <v>17</v>
      </c>
      <c r="D18" s="1"/>
    </row>
    <row r="19" spans="1:4" x14ac:dyDescent="0.25">
      <c r="D19" s="1"/>
    </row>
  </sheetData>
  <sheetProtection algorithmName="SHA-512" hashValue="rA/yG8AnmffE1MXjME/xQyTka7HWz083wOOFjGlZD/0IN5idw9ymcUmgkXXxEQaMXlQMuD2u+wkNxPQ36nq4+Q==" saltValue="yFG/4ye5N5/Lj5adslvvnQ=="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election activeCell="B27" sqref="B27"/>
    </sheetView>
  </sheetViews>
  <sheetFormatPr defaultRowHeight="15" x14ac:dyDescent="0.25"/>
  <cols>
    <col min="1" max="1" width="20.5703125" style="3" customWidth="1"/>
    <col min="2" max="2" width="37.85546875" style="3" customWidth="1"/>
    <col min="3" max="3" width="15" style="3" customWidth="1"/>
    <col min="4" max="4" width="23.140625" style="3" customWidth="1"/>
    <col min="5" max="6" width="9.140625" style="3" customWidth="1"/>
    <col min="7" max="7" width="15.5703125" style="3" customWidth="1"/>
    <col min="8" max="8" width="22.140625" style="3" customWidth="1"/>
    <col min="9" max="9" width="23" style="3" customWidth="1"/>
    <col min="10" max="16384" width="9.140625" style="3"/>
  </cols>
  <sheetData>
    <row r="1" spans="1:9" ht="45" x14ac:dyDescent="0.25">
      <c r="A1" s="1" t="s">
        <v>0</v>
      </c>
      <c r="B1" s="2" t="s">
        <v>27</v>
      </c>
      <c r="C1" s="3" t="s">
        <v>1</v>
      </c>
      <c r="D1" s="3" t="s">
        <v>2</v>
      </c>
      <c r="G1" s="3" t="s">
        <v>3</v>
      </c>
      <c r="H1" s="3" t="s">
        <v>25</v>
      </c>
      <c r="I1" s="4" t="s">
        <v>29</v>
      </c>
    </row>
    <row r="2" spans="1:9" x14ac:dyDescent="0.25">
      <c r="A2" s="5" t="s">
        <v>4</v>
      </c>
      <c r="B2" s="1" t="s">
        <v>22</v>
      </c>
      <c r="C2" s="3">
        <v>-0.68448699999999996</v>
      </c>
      <c r="D2" s="6">
        <v>10</v>
      </c>
      <c r="G2" s="3">
        <v>3.7095940000000001</v>
      </c>
      <c r="H2" s="3">
        <f>SUMPRODUCT(C2:C15,D2:D15)+G2</f>
        <v>-3.494858999999999</v>
      </c>
      <c r="I2" s="7">
        <f>EXP(H2)/(1+EXP(H2))</f>
        <v>2.9458862243907119E-2</v>
      </c>
    </row>
    <row r="3" spans="1:9" x14ac:dyDescent="0.25">
      <c r="A3" s="5" t="s">
        <v>10</v>
      </c>
      <c r="B3" s="1" t="s">
        <v>21</v>
      </c>
      <c r="C3" s="3">
        <v>0.43901899999999999</v>
      </c>
      <c r="D3" s="6">
        <v>0</v>
      </c>
    </row>
    <row r="4" spans="1:9" x14ac:dyDescent="0.25">
      <c r="A4" s="5" t="s">
        <v>7</v>
      </c>
      <c r="B4" s="1" t="s">
        <v>24</v>
      </c>
      <c r="C4" s="3">
        <v>1.9331290000000001</v>
      </c>
      <c r="D4" s="6">
        <v>0</v>
      </c>
    </row>
    <row r="5" spans="1:9" x14ac:dyDescent="0.25">
      <c r="A5" s="5" t="s">
        <v>8</v>
      </c>
      <c r="B5" s="1" t="s">
        <v>23</v>
      </c>
      <c r="C5" s="3">
        <v>3.4534000000000002E-2</v>
      </c>
      <c r="D5" s="6">
        <v>1</v>
      </c>
    </row>
    <row r="6" spans="1:9" x14ac:dyDescent="0.25">
      <c r="A6" s="5" t="s">
        <v>12</v>
      </c>
      <c r="B6" s="1" t="s">
        <v>24</v>
      </c>
      <c r="C6" s="3">
        <v>-0.53151599999999999</v>
      </c>
      <c r="D6" s="6">
        <v>0</v>
      </c>
    </row>
    <row r="7" spans="1:9" x14ac:dyDescent="0.25">
      <c r="A7" s="1" t="s">
        <v>16</v>
      </c>
      <c r="B7" s="1" t="s">
        <v>23</v>
      </c>
      <c r="C7" s="3">
        <v>0.301209</v>
      </c>
      <c r="D7" s="6">
        <v>0</v>
      </c>
    </row>
    <row r="8" spans="1:9" x14ac:dyDescent="0.25">
      <c r="A8" s="5" t="s">
        <v>9</v>
      </c>
      <c r="B8" s="1" t="s">
        <v>24</v>
      </c>
      <c r="C8" s="3">
        <v>1.063294</v>
      </c>
      <c r="D8" s="6">
        <v>0</v>
      </c>
    </row>
    <row r="9" spans="1:9" x14ac:dyDescent="0.25">
      <c r="A9" s="1" t="s">
        <v>15</v>
      </c>
      <c r="B9" s="1" t="s">
        <v>23</v>
      </c>
      <c r="C9" s="3">
        <v>1.2443850000000001</v>
      </c>
      <c r="D9" s="6">
        <v>0</v>
      </c>
    </row>
    <row r="10" spans="1:9" x14ac:dyDescent="0.25">
      <c r="A10" s="5" t="s">
        <v>5</v>
      </c>
      <c r="B10" s="1" t="s">
        <v>18</v>
      </c>
      <c r="C10" s="3">
        <v>0.87642699999999996</v>
      </c>
      <c r="D10" s="6">
        <v>2</v>
      </c>
    </row>
    <row r="11" spans="1:9" x14ac:dyDescent="0.25">
      <c r="A11" s="5" t="s">
        <v>11</v>
      </c>
      <c r="B11" s="1" t="s">
        <v>19</v>
      </c>
      <c r="C11" s="3">
        <v>0.10122100000000001</v>
      </c>
      <c r="D11" s="6">
        <v>2</v>
      </c>
    </row>
    <row r="12" spans="1:9" x14ac:dyDescent="0.25">
      <c r="A12" s="5" t="s">
        <v>6</v>
      </c>
      <c r="B12" s="1" t="s">
        <v>18</v>
      </c>
      <c r="C12" s="3">
        <v>-0.47763100000000003</v>
      </c>
      <c r="D12" s="6">
        <v>1</v>
      </c>
    </row>
    <row r="13" spans="1:9" x14ac:dyDescent="0.25">
      <c r="A13" s="5" t="s">
        <v>13</v>
      </c>
      <c r="B13" s="1" t="s">
        <v>20</v>
      </c>
      <c r="C13" s="3">
        <v>-0.37698300000000001</v>
      </c>
      <c r="D13" s="6">
        <v>4</v>
      </c>
    </row>
    <row r="14" spans="1:9" x14ac:dyDescent="0.25">
      <c r="A14" s="5" t="s">
        <v>14</v>
      </c>
      <c r="B14" s="1" t="s">
        <v>18</v>
      </c>
      <c r="C14" s="3">
        <v>-7.2770000000000001E-2</v>
      </c>
      <c r="D14" s="6">
        <v>5</v>
      </c>
    </row>
    <row r="18" spans="1:1" x14ac:dyDescent="0.25">
      <c r="A18" s="3" t="s">
        <v>17</v>
      </c>
    </row>
  </sheetData>
  <sheetProtection algorithmName="SHA-512" hashValue="w14STZdOWhepTtXujNtIhOxZ0gLHyjz5eYpkvFOOJszBd6TqlDtWPQV9NImHr/AKclJ/fdrec9D5EPXL2KTg0A==" saltValue="bgjEm+NDQ0qgsnKYQAgTT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ESTEEM_Calc_v5</vt:lpstr>
      <vt:lpstr>nad30</vt:lpstr>
      <vt:lpstr>3day NP</vt:lpstr>
      <vt:lpstr>7day NP</vt:lpstr>
      <vt:lpstr>ESTEEM_Calc_v5!Print_Area</vt:lpstr>
      <vt:lpstr>Selection</vt:lpstr>
    </vt:vector>
  </TitlesOfParts>
  <Company>UNC-CH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kmollan</dc:creator>
  <cp:lastModifiedBy>Administrator</cp:lastModifiedBy>
  <dcterms:created xsi:type="dcterms:W3CDTF">2016-01-12T20:38:40Z</dcterms:created>
  <dcterms:modified xsi:type="dcterms:W3CDTF">2017-03-22T14:46:15Z</dcterms:modified>
</cp:coreProperties>
</file>