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760"/>
  </bookViews>
  <sheets>
    <sheet name="Cost Share Template" sheetId="1" r:id="rId1"/>
    <sheet name="Sheet2" sheetId="2" r:id="rId2"/>
    <sheet name="Sheet3" sheetId="3" r:id="rId3"/>
  </sheets>
  <definedNames>
    <definedName name="Account_lookup">Sheet2!$A$1:$A$4</definedName>
  </definedNames>
  <calcPr calcId="145621"/>
</workbook>
</file>

<file path=xl/calcChain.xml><?xml version="1.0" encoding="utf-8"?>
<calcChain xmlns="http://schemas.openxmlformats.org/spreadsheetml/2006/main">
  <c r="I16" i="1" l="1"/>
  <c r="G16" i="1"/>
  <c r="L16" i="1" s="1"/>
  <c r="I15" i="1"/>
  <c r="G15" i="1" s="1"/>
  <c r="L15" i="1" s="1"/>
  <c r="I14" i="1"/>
  <c r="G14" i="1" s="1"/>
  <c r="L14" i="1" s="1"/>
  <c r="I13" i="1"/>
  <c r="G13" i="1"/>
  <c r="L13" i="1" s="1"/>
  <c r="I12" i="1"/>
  <c r="G12" i="1" s="1"/>
  <c r="L12" i="1" s="1"/>
  <c r="I10" i="1" l="1"/>
  <c r="G10" i="1"/>
  <c r="L10" i="1" s="1"/>
  <c r="G54" i="1" l="1"/>
  <c r="G52" i="1"/>
  <c r="G51" i="1"/>
  <c r="I19" i="1"/>
  <c r="I18" i="1"/>
  <c r="G18" i="1" s="1"/>
  <c r="L18" i="1" s="1"/>
  <c r="I17" i="1"/>
  <c r="G17" i="1" s="1"/>
  <c r="L17" i="1" s="1"/>
  <c r="I11" i="1"/>
  <c r="G11" i="1" s="1"/>
  <c r="L11" i="1" s="1"/>
  <c r="G19" i="1"/>
  <c r="L19" i="1" s="1"/>
  <c r="I20" i="1"/>
  <c r="G20" i="1" s="1"/>
  <c r="L20" i="1" s="1"/>
  <c r="I9" i="1"/>
  <c r="G9" i="1" s="1"/>
  <c r="L9" i="1" s="1"/>
  <c r="I8" i="1"/>
  <c r="G8" i="1" s="1"/>
  <c r="I7" i="1"/>
  <c r="I6" i="1"/>
  <c r="D3" i="1"/>
  <c r="F16" i="1" l="1"/>
  <c r="F13" i="1"/>
  <c r="F12" i="1"/>
  <c r="J16" i="1"/>
  <c r="K16" i="1" s="1"/>
  <c r="F14" i="1"/>
  <c r="J12" i="1"/>
  <c r="K12" i="1" s="1"/>
  <c r="F15" i="1"/>
  <c r="J13" i="1"/>
  <c r="K13" i="1" s="1"/>
  <c r="J14" i="1"/>
  <c r="K14" i="1" s="1"/>
  <c r="J15" i="1"/>
  <c r="K15" i="1" s="1"/>
  <c r="G7" i="1"/>
  <c r="D25" i="1" s="1"/>
  <c r="L8" i="1"/>
  <c r="D26" i="1"/>
  <c r="G6" i="1"/>
  <c r="D24" i="1" s="1"/>
  <c r="F17" i="1"/>
  <c r="F8" i="1"/>
  <c r="F20" i="1"/>
  <c r="F11" i="1"/>
  <c r="F7" i="1"/>
  <c r="F19" i="1"/>
  <c r="F10" i="1"/>
  <c r="F6" i="1"/>
  <c r="F18" i="1"/>
  <c r="F9" i="1"/>
  <c r="J20" i="1"/>
  <c r="K20" i="1" s="1"/>
  <c r="J18" i="1"/>
  <c r="K18" i="1" s="1"/>
  <c r="J11" i="1"/>
  <c r="K11" i="1" s="1"/>
  <c r="J9" i="1"/>
  <c r="K9" i="1" s="1"/>
  <c r="J19" i="1"/>
  <c r="K19" i="1" s="1"/>
  <c r="J17" i="1"/>
  <c r="K17" i="1" s="1"/>
  <c r="J10" i="1"/>
  <c r="K10" i="1" s="1"/>
  <c r="M10" i="1" s="1"/>
  <c r="J8" i="1"/>
  <c r="K8" i="1" s="1"/>
  <c r="M8" i="1" s="1"/>
  <c r="G26" i="1" s="1"/>
  <c r="J7" i="1"/>
  <c r="J6" i="1"/>
  <c r="M15" i="1" l="1"/>
  <c r="G33" i="1" s="1"/>
  <c r="D33" i="1"/>
  <c r="M12" i="1"/>
  <c r="G30" i="1" s="1"/>
  <c r="M14" i="1"/>
  <c r="G32" i="1" s="1"/>
  <c r="M13" i="1"/>
  <c r="G31" i="1" s="1"/>
  <c r="M16" i="1"/>
  <c r="G34" i="1" s="1"/>
  <c r="D38" i="1"/>
  <c r="L6" i="1"/>
  <c r="L7" i="1"/>
  <c r="M17" i="1"/>
  <c r="G35" i="1" s="1"/>
  <c r="M18" i="1"/>
  <c r="G36" i="1" s="1"/>
  <c r="M19" i="1"/>
  <c r="G37" i="1" s="1"/>
  <c r="M20" i="1"/>
  <c r="G38" i="1" s="1"/>
  <c r="M9" i="1"/>
  <c r="G27" i="1" s="1"/>
  <c r="D28" i="1"/>
  <c r="G28" i="1"/>
  <c r="M11" i="1"/>
  <c r="G29" i="1" s="1"/>
  <c r="K6" i="1"/>
  <c r="K7" i="1"/>
  <c r="H21" i="1"/>
  <c r="G24" i="1" l="1"/>
  <c r="M6" i="1"/>
  <c r="D32" i="1"/>
  <c r="D34" i="1"/>
  <c r="D37" i="1"/>
  <c r="D35" i="1"/>
  <c r="D31" i="1"/>
  <c r="D36" i="1"/>
  <c r="D30" i="1"/>
  <c r="L21" i="1"/>
  <c r="D29" i="1"/>
  <c r="D27" i="1"/>
  <c r="M7" i="1"/>
  <c r="K21" i="1"/>
  <c r="M21" i="1" l="1"/>
  <c r="G25" i="1"/>
  <c r="H52" i="1"/>
  <c r="I52" i="1" s="1"/>
  <c r="G48" i="1" l="1"/>
  <c r="G53" i="1" l="1"/>
  <c r="G55" i="1" s="1"/>
  <c r="H54" i="1" l="1"/>
  <c r="I54" i="1" s="1"/>
</calcChain>
</file>

<file path=xl/comments1.xml><?xml version="1.0" encoding="utf-8"?>
<comments xmlns="http://schemas.openxmlformats.org/spreadsheetml/2006/main">
  <authors>
    <author>Lenovo User</author>
  </authors>
  <commentList>
    <comment ref="D6" authorId="0">
      <text>
        <r>
          <rPr>
            <b/>
            <sz val="9"/>
            <color indexed="81"/>
            <rFont val="Tahoma"/>
            <charset val="1"/>
          </rPr>
          <t xml:space="preserve">Enter Project ID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Enter Project ID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Tahoma"/>
            <charset val="1"/>
          </rPr>
          <t>Enter Project ID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charset val="1"/>
          </rPr>
          <t>Enter Project ID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Enter Project ID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charset val="1"/>
          </rPr>
          <t>Enter Project ID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Tahoma"/>
            <charset val="1"/>
          </rPr>
          <t>Enter Project ID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charset val="1"/>
          </rPr>
          <t>Enter Project ID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Enter Project ID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<sst xmlns="http://schemas.openxmlformats.org/spreadsheetml/2006/main" count="110" uniqueCount="26">
  <si>
    <t>Base Salary</t>
  </si>
  <si>
    <t>Supplement</t>
  </si>
  <si>
    <t>Total Salary</t>
  </si>
  <si>
    <t>Check Total for Supplement</t>
  </si>
  <si>
    <t>Check Total for Base</t>
  </si>
  <si>
    <t>Amount</t>
  </si>
  <si>
    <t>% Effort</t>
  </si>
  <si>
    <t>Salary Cap</t>
  </si>
  <si>
    <t>Amount Over Salary Cap</t>
  </si>
  <si>
    <t>$$ for Required Cost Share</t>
  </si>
  <si>
    <t>$$ Cost Share Unfunded</t>
  </si>
  <si>
    <t>Total Cost Share</t>
  </si>
  <si>
    <t>Totals by Account</t>
  </si>
  <si>
    <t>Account</t>
  </si>
  <si>
    <t>Project ID, BU = OSR, PC = 1, Fund, Source/Dept</t>
  </si>
  <si>
    <t>Is Cost Share Required</t>
  </si>
  <si>
    <t>PC Business Unit= CHOSR, PC Activity ID = 1</t>
  </si>
  <si>
    <t>Insert Base Salary</t>
  </si>
  <si>
    <t>Insert Supplement</t>
  </si>
  <si>
    <t>NIH Salary Cap</t>
  </si>
  <si>
    <t>Fund</t>
  </si>
  <si>
    <t>Source</t>
  </si>
  <si>
    <t>Dept</t>
  </si>
  <si>
    <t>Enter Fund</t>
  </si>
  <si>
    <t>Enter Source</t>
  </si>
  <si>
    <t>Enter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</si>
</sst>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CC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1" applyFont="1"/>
    <xf numFmtId="43" fontId="0" fillId="0" borderId="0" xfId="0" applyNumberFormat="1"/>
    <xf numFmtId="43" fontId="0" fillId="0" borderId="1" xfId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43" fontId="0" fillId="0" borderId="1" xfId="1" applyFont="1" applyFill="1" applyBorder="1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3" borderId="0" xfId="1" applyFont="1" applyFill="1"/>
    <xf numFmtId="43" fontId="0" fillId="3" borderId="0" xfId="0" applyNumberFormat="1" applyFill="1"/>
    <xf numFmtId="43" fontId="0" fillId="3" borderId="1" xfId="1" applyFont="1" applyFill="1" applyBorder="1"/>
    <xf numFmtId="43" fontId="0" fillId="0" borderId="0" xfId="1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43" fontId="2" fillId="4" borderId="2" xfId="1" applyFont="1" applyFill="1" applyBorder="1" applyAlignment="1">
      <alignment horizontal="center" wrapText="1"/>
    </xf>
    <xf numFmtId="0" fontId="0" fillId="5" borderId="0" xfId="0" applyFill="1" applyAlignment="1">
      <alignment horizontal="right"/>
    </xf>
    <xf numFmtId="43" fontId="0" fillId="5" borderId="0" xfId="1" applyFont="1" applyFill="1"/>
    <xf numFmtId="0" fontId="0" fillId="6" borderId="0" xfId="0" applyFill="1"/>
    <xf numFmtId="43" fontId="3" fillId="7" borderId="0" xfId="0" applyNumberFormat="1" applyFont="1" applyFill="1"/>
    <xf numFmtId="43" fontId="0" fillId="8" borderId="0" xfId="0" applyNumberFormat="1" applyFill="1"/>
    <xf numFmtId="0" fontId="0" fillId="0" borderId="0" xfId="0" applyFill="1" applyAlignment="1">
      <alignment horizontal="center"/>
    </xf>
    <xf numFmtId="43" fontId="0" fillId="9" borderId="0" xfId="1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3" borderId="0" xfId="0" applyFill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D12" sqref="D12"/>
    </sheetView>
  </sheetViews>
  <sheetFormatPr defaultRowHeight="15" x14ac:dyDescent="0.25"/>
  <cols>
    <col min="1" max="1" width="10.5703125" bestFit="1" customWidth="1"/>
    <col min="2" max="2" width="12.140625" bestFit="1" customWidth="1"/>
    <col min="3" max="3" width="10.42578125" bestFit="1" customWidth="1"/>
    <col min="4" max="4" width="16.42578125" customWidth="1"/>
    <col min="5" max="5" width="7" customWidth="1"/>
    <col min="6" max="6" width="11.85546875" bestFit="1" customWidth="1"/>
    <col min="7" max="7" width="11.7109375" bestFit="1" customWidth="1"/>
    <col min="8" max="8" width="11.7109375" customWidth="1"/>
    <col min="9" max="9" width="12.28515625" bestFit="1" customWidth="1"/>
    <col min="10" max="10" width="17.7109375" customWidth="1"/>
    <col min="11" max="11" width="19.7109375" customWidth="1"/>
    <col min="12" max="12" width="11.5703125" style="1" bestFit="1" customWidth="1"/>
    <col min="13" max="13" width="10.5703125" bestFit="1" customWidth="1"/>
  </cols>
  <sheetData>
    <row r="1" spans="1:13" x14ac:dyDescent="0.25">
      <c r="C1" s="4" t="s">
        <v>0</v>
      </c>
      <c r="D1" s="16">
        <v>250000</v>
      </c>
      <c r="E1" s="28" t="s">
        <v>17</v>
      </c>
      <c r="F1" s="29"/>
      <c r="H1" t="s">
        <v>7</v>
      </c>
      <c r="I1" s="15">
        <v>181500</v>
      </c>
      <c r="J1" s="29" t="s">
        <v>19</v>
      </c>
      <c r="K1" s="29"/>
    </row>
    <row r="2" spans="1:13" x14ac:dyDescent="0.25">
      <c r="C2" s="4" t="s">
        <v>1</v>
      </c>
      <c r="D2" s="17">
        <v>15000</v>
      </c>
      <c r="E2" s="28" t="s">
        <v>18</v>
      </c>
      <c r="F2" s="29"/>
      <c r="I2" s="1"/>
    </row>
    <row r="3" spans="1:13" x14ac:dyDescent="0.25">
      <c r="C3" s="4" t="s">
        <v>2</v>
      </c>
      <c r="D3" s="1">
        <f>SUM(D1:D2)</f>
        <v>265000</v>
      </c>
      <c r="E3" s="1"/>
      <c r="I3" s="1"/>
    </row>
    <row r="4" spans="1:13" x14ac:dyDescent="0.25">
      <c r="H4" s="1"/>
    </row>
    <row r="5" spans="1:13" s="5" customFormat="1" ht="45.75" thickBot="1" x14ac:dyDescent="0.3">
      <c r="A5" s="32" t="s">
        <v>20</v>
      </c>
      <c r="B5" s="32" t="s">
        <v>21</v>
      </c>
      <c r="C5" s="32" t="s">
        <v>22</v>
      </c>
      <c r="D5" s="20" t="s">
        <v>14</v>
      </c>
      <c r="E5" s="19" t="s">
        <v>13</v>
      </c>
      <c r="F5" s="20" t="s">
        <v>15</v>
      </c>
      <c r="G5" s="19" t="s">
        <v>5</v>
      </c>
      <c r="H5" s="19" t="s">
        <v>6</v>
      </c>
      <c r="I5" s="19" t="s">
        <v>7</v>
      </c>
      <c r="J5" s="20" t="s">
        <v>8</v>
      </c>
      <c r="K5" s="20" t="s">
        <v>9</v>
      </c>
      <c r="L5" s="21" t="s">
        <v>10</v>
      </c>
      <c r="M5" s="20" t="s">
        <v>11</v>
      </c>
    </row>
    <row r="6" spans="1:13" x14ac:dyDescent="0.25">
      <c r="D6" s="33">
        <v>5033433</v>
      </c>
      <c r="E6" s="34">
        <v>511120</v>
      </c>
      <c r="F6" s="27" t="str">
        <f t="shared" ref="F6:F20" si="0">IF($D$3&gt;$I$1,"Y","N")</f>
        <v>Y</v>
      </c>
      <c r="G6" s="8">
        <f>ROUND(SUM(I6*H6),0)</f>
        <v>27225</v>
      </c>
      <c r="H6" s="11">
        <v>0.15</v>
      </c>
      <c r="I6" s="8">
        <f t="shared" ref="I6:I20" si="1">SUM($I$1)</f>
        <v>181500</v>
      </c>
      <c r="J6" s="9">
        <f t="shared" ref="J6:J20" si="2">SUM($D$3-I6)</f>
        <v>83500</v>
      </c>
      <c r="K6" s="8">
        <f>ROUND(SUM(J6*H6),0)</f>
        <v>12525</v>
      </c>
      <c r="L6" s="1">
        <f>IF(G6=0, SUM(H6*I6),0)</f>
        <v>0</v>
      </c>
      <c r="M6" s="2">
        <f>SUM(K6:L6)</f>
        <v>12525</v>
      </c>
    </row>
    <row r="7" spans="1:13" x14ac:dyDescent="0.25">
      <c r="D7" s="33">
        <v>5042182</v>
      </c>
      <c r="E7" s="34">
        <v>511120</v>
      </c>
      <c r="F7" s="27" t="str">
        <f t="shared" si="0"/>
        <v>Y</v>
      </c>
      <c r="G7" s="8">
        <f t="shared" ref="G7:G20" si="3">ROUND(SUM(I7*H7),0)</f>
        <v>18150</v>
      </c>
      <c r="H7" s="11">
        <v>0.1</v>
      </c>
      <c r="I7" s="8">
        <f t="shared" si="1"/>
        <v>181500</v>
      </c>
      <c r="J7" s="9">
        <f t="shared" si="2"/>
        <v>83500</v>
      </c>
      <c r="K7" s="8">
        <f t="shared" ref="K7" si="4">ROUND(SUM(J7*H7),0)</f>
        <v>8350</v>
      </c>
      <c r="L7" s="1">
        <f>IF(G7=0, SUM(H7*I7),0)</f>
        <v>0</v>
      </c>
      <c r="M7" s="2">
        <f>SUM(K7:L7)</f>
        <v>8350</v>
      </c>
    </row>
    <row r="8" spans="1:13" x14ac:dyDescent="0.25">
      <c r="D8" s="33">
        <v>5032654</v>
      </c>
      <c r="E8" s="34">
        <v>511120</v>
      </c>
      <c r="F8" s="27" t="str">
        <f t="shared" si="0"/>
        <v>Y</v>
      </c>
      <c r="G8" s="8">
        <f t="shared" si="3"/>
        <v>27225</v>
      </c>
      <c r="H8" s="11">
        <v>0.15</v>
      </c>
      <c r="I8" s="8">
        <f t="shared" si="1"/>
        <v>181500</v>
      </c>
      <c r="J8" s="9">
        <f t="shared" si="2"/>
        <v>83500</v>
      </c>
      <c r="K8" s="8">
        <f t="shared" ref="K8:K20" si="5">ROUND(SUM(J8*H8),0)</f>
        <v>12525</v>
      </c>
      <c r="L8" s="1">
        <f t="shared" ref="L8:L20" si="6">IF(G8=0, SUM(H8*I8),0)</f>
        <v>0</v>
      </c>
      <c r="M8" s="2">
        <f t="shared" ref="M8:M20" si="7">SUM(K8:L8)</f>
        <v>12525</v>
      </c>
    </row>
    <row r="9" spans="1:13" x14ac:dyDescent="0.25">
      <c r="D9" s="34"/>
      <c r="E9" s="34">
        <v>511120</v>
      </c>
      <c r="F9" s="27" t="str">
        <f t="shared" si="0"/>
        <v>Y</v>
      </c>
      <c r="G9" s="8">
        <f t="shared" si="3"/>
        <v>0</v>
      </c>
      <c r="H9" s="12">
        <v>0</v>
      </c>
      <c r="I9" s="8">
        <f t="shared" si="1"/>
        <v>181500</v>
      </c>
      <c r="J9" s="9">
        <f t="shared" si="2"/>
        <v>83500</v>
      </c>
      <c r="K9" s="8">
        <f t="shared" si="5"/>
        <v>0</v>
      </c>
      <c r="L9" s="1">
        <f t="shared" si="6"/>
        <v>0</v>
      </c>
      <c r="M9" s="2">
        <f t="shared" si="7"/>
        <v>0</v>
      </c>
    </row>
    <row r="10" spans="1:13" x14ac:dyDescent="0.25">
      <c r="D10" s="34">
        <v>4035641</v>
      </c>
      <c r="E10" s="34">
        <v>511120</v>
      </c>
      <c r="F10" s="27" t="str">
        <f t="shared" si="0"/>
        <v>Y</v>
      </c>
      <c r="G10" s="8">
        <f t="shared" si="3"/>
        <v>9075</v>
      </c>
      <c r="H10" s="12">
        <v>0.05</v>
      </c>
      <c r="I10" s="8">
        <f t="shared" si="1"/>
        <v>181500</v>
      </c>
      <c r="J10" s="9">
        <f t="shared" si="2"/>
        <v>83500</v>
      </c>
      <c r="K10" s="8">
        <f t="shared" si="5"/>
        <v>4175</v>
      </c>
      <c r="L10" s="1">
        <f t="shared" si="6"/>
        <v>0</v>
      </c>
      <c r="M10" s="2">
        <f t="shared" si="7"/>
        <v>4175</v>
      </c>
    </row>
    <row r="11" spans="1:13" x14ac:dyDescent="0.25">
      <c r="D11" s="34"/>
      <c r="E11" s="34">
        <v>511120</v>
      </c>
      <c r="F11" s="27" t="str">
        <f t="shared" si="0"/>
        <v>Y</v>
      </c>
      <c r="G11" s="8">
        <f t="shared" si="3"/>
        <v>0</v>
      </c>
      <c r="H11" s="12">
        <v>0</v>
      </c>
      <c r="I11" s="8">
        <f t="shared" si="1"/>
        <v>181500</v>
      </c>
      <c r="J11" s="9">
        <f t="shared" si="2"/>
        <v>83500</v>
      </c>
      <c r="K11" s="8">
        <f t="shared" si="5"/>
        <v>0</v>
      </c>
      <c r="L11" s="1">
        <f t="shared" si="6"/>
        <v>0</v>
      </c>
      <c r="M11" s="2">
        <f t="shared" si="7"/>
        <v>0</v>
      </c>
    </row>
    <row r="12" spans="1:13" x14ac:dyDescent="0.25">
      <c r="D12" s="34"/>
      <c r="E12" s="34">
        <v>511120</v>
      </c>
      <c r="F12" s="27" t="str">
        <f t="shared" si="0"/>
        <v>Y</v>
      </c>
      <c r="G12" s="8">
        <f t="shared" ref="G12:G16" si="8">ROUND(SUM(I12*H12),0)</f>
        <v>0</v>
      </c>
      <c r="H12" s="12">
        <v>0</v>
      </c>
      <c r="I12" s="8">
        <f t="shared" si="1"/>
        <v>181500</v>
      </c>
      <c r="J12" s="9">
        <f t="shared" si="2"/>
        <v>83500</v>
      </c>
      <c r="K12" s="8">
        <f t="shared" ref="K12:K16" si="9">ROUND(SUM(J12*H12),0)</f>
        <v>0</v>
      </c>
      <c r="L12" s="1">
        <f t="shared" ref="L12:L16" si="10">IF(G12=0, SUM(H12*I12),0)</f>
        <v>0</v>
      </c>
      <c r="M12" s="2">
        <f t="shared" ref="M12:M16" si="11">SUM(K12:L12)</f>
        <v>0</v>
      </c>
    </row>
    <row r="13" spans="1:13" x14ac:dyDescent="0.25">
      <c r="D13" s="34"/>
      <c r="E13" s="34">
        <v>511120</v>
      </c>
      <c r="F13" s="27" t="str">
        <f t="shared" si="0"/>
        <v>Y</v>
      </c>
      <c r="G13" s="8">
        <f t="shared" si="8"/>
        <v>0</v>
      </c>
      <c r="H13" s="12">
        <v>0</v>
      </c>
      <c r="I13" s="8">
        <f t="shared" si="1"/>
        <v>181500</v>
      </c>
      <c r="J13" s="9">
        <f t="shared" si="2"/>
        <v>83500</v>
      </c>
      <c r="K13" s="8">
        <f t="shared" si="9"/>
        <v>0</v>
      </c>
      <c r="L13" s="1">
        <f t="shared" si="10"/>
        <v>0</v>
      </c>
      <c r="M13" s="2">
        <f t="shared" si="11"/>
        <v>0</v>
      </c>
    </row>
    <row r="14" spans="1:13" x14ac:dyDescent="0.25">
      <c r="D14" s="34"/>
      <c r="E14" s="34">
        <v>511120</v>
      </c>
      <c r="F14" s="27" t="str">
        <f t="shared" si="0"/>
        <v>Y</v>
      </c>
      <c r="G14" s="8">
        <f t="shared" si="8"/>
        <v>0</v>
      </c>
      <c r="H14" s="12">
        <v>0</v>
      </c>
      <c r="I14" s="8">
        <f t="shared" si="1"/>
        <v>181500</v>
      </c>
      <c r="J14" s="9">
        <f t="shared" si="2"/>
        <v>83500</v>
      </c>
      <c r="K14" s="8">
        <f t="shared" si="9"/>
        <v>0</v>
      </c>
      <c r="L14" s="1">
        <f t="shared" si="10"/>
        <v>0</v>
      </c>
      <c r="M14" s="2">
        <f t="shared" si="11"/>
        <v>0</v>
      </c>
    </row>
    <row r="15" spans="1:13" x14ac:dyDescent="0.25">
      <c r="D15" s="34"/>
      <c r="E15" s="34">
        <v>511120</v>
      </c>
      <c r="F15" s="27" t="str">
        <f t="shared" si="0"/>
        <v>Y</v>
      </c>
      <c r="G15" s="8">
        <f t="shared" si="8"/>
        <v>0</v>
      </c>
      <c r="H15" s="12">
        <v>0</v>
      </c>
      <c r="I15" s="8">
        <f t="shared" si="1"/>
        <v>181500</v>
      </c>
      <c r="J15" s="9">
        <f t="shared" si="2"/>
        <v>83500</v>
      </c>
      <c r="K15" s="8">
        <f t="shared" si="9"/>
        <v>0</v>
      </c>
      <c r="L15" s="1">
        <f t="shared" si="10"/>
        <v>0</v>
      </c>
      <c r="M15" s="2">
        <f t="shared" si="11"/>
        <v>0</v>
      </c>
    </row>
    <row r="16" spans="1:13" x14ac:dyDescent="0.25">
      <c r="D16" s="34"/>
      <c r="E16" s="34">
        <v>511120</v>
      </c>
      <c r="F16" s="27" t="str">
        <f t="shared" si="0"/>
        <v>Y</v>
      </c>
      <c r="G16" s="8">
        <f t="shared" si="8"/>
        <v>0</v>
      </c>
      <c r="H16" s="12">
        <v>0</v>
      </c>
      <c r="I16" s="8">
        <f t="shared" si="1"/>
        <v>181500</v>
      </c>
      <c r="J16" s="9">
        <f t="shared" si="2"/>
        <v>83500</v>
      </c>
      <c r="K16" s="8">
        <f t="shared" si="9"/>
        <v>0</v>
      </c>
      <c r="L16" s="1">
        <f t="shared" si="10"/>
        <v>0</v>
      </c>
      <c r="M16" s="2">
        <f t="shared" si="11"/>
        <v>0</v>
      </c>
    </row>
    <row r="17" spans="1:13" x14ac:dyDescent="0.25">
      <c r="D17" s="34"/>
      <c r="E17" s="34">
        <v>511120</v>
      </c>
      <c r="F17" s="27" t="str">
        <f t="shared" si="0"/>
        <v>Y</v>
      </c>
      <c r="G17" s="8">
        <f t="shared" si="3"/>
        <v>0</v>
      </c>
      <c r="H17" s="12">
        <v>0</v>
      </c>
      <c r="I17" s="8">
        <f t="shared" si="1"/>
        <v>181500</v>
      </c>
      <c r="J17" s="9">
        <f t="shared" si="2"/>
        <v>83500</v>
      </c>
      <c r="K17" s="8">
        <f t="shared" si="5"/>
        <v>0</v>
      </c>
      <c r="L17" s="1">
        <f t="shared" si="6"/>
        <v>0</v>
      </c>
      <c r="M17" s="2">
        <f t="shared" si="7"/>
        <v>0</v>
      </c>
    </row>
    <row r="18" spans="1:13" x14ac:dyDescent="0.25">
      <c r="D18" s="34"/>
      <c r="E18" s="34">
        <v>511120</v>
      </c>
      <c r="F18" s="27" t="str">
        <f t="shared" si="0"/>
        <v>Y</v>
      </c>
      <c r="G18" s="8">
        <f t="shared" si="3"/>
        <v>0</v>
      </c>
      <c r="H18" s="12">
        <v>0</v>
      </c>
      <c r="I18" s="8">
        <f t="shared" si="1"/>
        <v>181500</v>
      </c>
      <c r="J18" s="9">
        <f t="shared" si="2"/>
        <v>83500</v>
      </c>
      <c r="K18" s="8">
        <f t="shared" si="5"/>
        <v>0</v>
      </c>
      <c r="L18" s="1">
        <f t="shared" si="6"/>
        <v>0</v>
      </c>
      <c r="M18" s="2">
        <f t="shared" si="7"/>
        <v>0</v>
      </c>
    </row>
    <row r="19" spans="1:13" x14ac:dyDescent="0.25">
      <c r="D19" s="34"/>
      <c r="E19" s="34">
        <v>511120</v>
      </c>
      <c r="F19" s="27" t="str">
        <f t="shared" si="0"/>
        <v>Y</v>
      </c>
      <c r="G19" s="8">
        <f t="shared" si="3"/>
        <v>0</v>
      </c>
      <c r="H19" s="12">
        <v>0</v>
      </c>
      <c r="I19" s="8">
        <f t="shared" si="1"/>
        <v>181500</v>
      </c>
      <c r="J19" s="9">
        <f t="shared" si="2"/>
        <v>83500</v>
      </c>
      <c r="K19" s="8">
        <f t="shared" si="5"/>
        <v>0</v>
      </c>
      <c r="L19" s="1">
        <f t="shared" si="6"/>
        <v>0</v>
      </c>
      <c r="M19" s="2">
        <f t="shared" si="7"/>
        <v>0</v>
      </c>
    </row>
    <row r="20" spans="1:13" x14ac:dyDescent="0.25">
      <c r="D20" s="34"/>
      <c r="E20" s="34">
        <v>511120</v>
      </c>
      <c r="F20" s="27" t="str">
        <f t="shared" si="0"/>
        <v>Y</v>
      </c>
      <c r="G20" s="8">
        <f t="shared" si="3"/>
        <v>0</v>
      </c>
      <c r="H20" s="13">
        <v>0</v>
      </c>
      <c r="I20" s="10">
        <f t="shared" si="1"/>
        <v>181500</v>
      </c>
      <c r="J20" s="9">
        <f t="shared" si="2"/>
        <v>83500</v>
      </c>
      <c r="K20" s="8">
        <f t="shared" si="5"/>
        <v>0</v>
      </c>
      <c r="L20" s="1">
        <f t="shared" si="6"/>
        <v>0</v>
      </c>
      <c r="M20" s="2">
        <f t="shared" si="7"/>
        <v>0</v>
      </c>
    </row>
    <row r="21" spans="1:13" x14ac:dyDescent="0.25">
      <c r="G21" s="2"/>
      <c r="H21" s="14">
        <f>SUM(H6:H20)</f>
        <v>0.45</v>
      </c>
      <c r="K21" s="2">
        <f>SUM(K6:K20)</f>
        <v>37575</v>
      </c>
      <c r="L21" s="2">
        <f t="shared" ref="L21:M21" si="12">SUM(L6:L20)</f>
        <v>0</v>
      </c>
      <c r="M21" s="2">
        <f t="shared" si="12"/>
        <v>37575</v>
      </c>
    </row>
    <row r="22" spans="1:13" x14ac:dyDescent="0.25">
      <c r="G22" s="2"/>
      <c r="H22" s="14"/>
      <c r="K22" s="2"/>
      <c r="L22" s="2"/>
      <c r="M22" s="2"/>
    </row>
    <row r="23" spans="1:13" x14ac:dyDescent="0.25">
      <c r="G23" s="2"/>
      <c r="H23" s="14"/>
      <c r="K23" s="2"/>
      <c r="L23" s="2"/>
      <c r="M23" s="2"/>
    </row>
    <row r="24" spans="1:13" x14ac:dyDescent="0.25">
      <c r="A24" s="30" t="s">
        <v>23</v>
      </c>
      <c r="B24" s="30" t="s">
        <v>24</v>
      </c>
      <c r="C24" s="30" t="s">
        <v>25</v>
      </c>
      <c r="D24" s="22">
        <f t="shared" ref="D24:D38" si="13">IF(G6&gt;0,SUM(D6),IF(K6&gt;0,SUM(D6,),IF(M6&gt;0,SUM(D6)," ")))</f>
        <v>5033433</v>
      </c>
      <c r="E24">
        <v>511120</v>
      </c>
      <c r="G24" s="23">
        <f t="shared" ref="G24:G29" si="14">IF(M6&gt;0,M6,IF(K6&gt;0,K6,IF(L6&gt;0,L6,0)))</f>
        <v>12525</v>
      </c>
      <c r="H24" s="1"/>
      <c r="I24" s="1"/>
      <c r="J24" s="24" t="s">
        <v>16</v>
      </c>
      <c r="K24" s="24"/>
    </row>
    <row r="25" spans="1:13" x14ac:dyDescent="0.25">
      <c r="A25" s="30" t="s">
        <v>23</v>
      </c>
      <c r="B25" s="30" t="s">
        <v>24</v>
      </c>
      <c r="C25" s="30" t="s">
        <v>25</v>
      </c>
      <c r="D25" s="22">
        <f t="shared" si="13"/>
        <v>5042182</v>
      </c>
      <c r="E25">
        <v>511120</v>
      </c>
      <c r="G25" s="23">
        <f t="shared" si="14"/>
        <v>8350</v>
      </c>
      <c r="H25" s="1"/>
      <c r="I25" s="1"/>
      <c r="J25" s="24" t="s">
        <v>16</v>
      </c>
      <c r="K25" s="24"/>
    </row>
    <row r="26" spans="1:13" x14ac:dyDescent="0.25">
      <c r="A26" s="30" t="s">
        <v>23</v>
      </c>
      <c r="B26" s="30" t="s">
        <v>24</v>
      </c>
      <c r="C26" s="30" t="s">
        <v>25</v>
      </c>
      <c r="D26" s="22">
        <f t="shared" si="13"/>
        <v>5032654</v>
      </c>
      <c r="E26">
        <v>511120</v>
      </c>
      <c r="G26" s="23">
        <f t="shared" si="14"/>
        <v>12525</v>
      </c>
      <c r="H26" s="1"/>
      <c r="I26" s="1"/>
      <c r="J26" s="24" t="s">
        <v>16</v>
      </c>
      <c r="K26" s="24"/>
    </row>
    <row r="27" spans="1:13" x14ac:dyDescent="0.25">
      <c r="A27" s="30" t="s">
        <v>23</v>
      </c>
      <c r="B27" s="30" t="s">
        <v>24</v>
      </c>
      <c r="C27" s="30" t="s">
        <v>25</v>
      </c>
      <c r="D27" s="22" t="str">
        <f t="shared" si="13"/>
        <v xml:space="preserve"> </v>
      </c>
      <c r="E27">
        <v>511120</v>
      </c>
      <c r="G27" s="23">
        <f t="shared" si="14"/>
        <v>0</v>
      </c>
      <c r="H27" s="1"/>
      <c r="I27" s="1"/>
      <c r="J27" s="24" t="s">
        <v>16</v>
      </c>
      <c r="K27" s="24"/>
    </row>
    <row r="28" spans="1:13" x14ac:dyDescent="0.25">
      <c r="A28" s="30" t="s">
        <v>23</v>
      </c>
      <c r="B28" s="30" t="s">
        <v>24</v>
      </c>
      <c r="C28" s="30" t="s">
        <v>25</v>
      </c>
      <c r="D28" s="22">
        <f t="shared" si="13"/>
        <v>4035641</v>
      </c>
      <c r="E28">
        <v>511120</v>
      </c>
      <c r="G28" s="23">
        <f t="shared" si="14"/>
        <v>4175</v>
      </c>
      <c r="H28" s="1"/>
      <c r="I28" s="1"/>
      <c r="J28" s="24" t="s">
        <v>16</v>
      </c>
      <c r="K28" s="24"/>
    </row>
    <row r="29" spans="1:13" x14ac:dyDescent="0.25">
      <c r="A29" s="30" t="s">
        <v>23</v>
      </c>
      <c r="B29" s="30" t="s">
        <v>24</v>
      </c>
      <c r="C29" s="30" t="s">
        <v>25</v>
      </c>
      <c r="D29" s="22" t="str">
        <f t="shared" si="13"/>
        <v xml:space="preserve"> </v>
      </c>
      <c r="E29">
        <v>511120</v>
      </c>
      <c r="G29" s="23">
        <f t="shared" si="14"/>
        <v>0</v>
      </c>
      <c r="H29" s="1"/>
      <c r="I29" s="1"/>
      <c r="J29" s="24" t="s">
        <v>16</v>
      </c>
      <c r="K29" s="24"/>
    </row>
    <row r="30" spans="1:13" x14ac:dyDescent="0.25">
      <c r="A30" s="30" t="s">
        <v>23</v>
      </c>
      <c r="B30" s="30" t="s">
        <v>24</v>
      </c>
      <c r="C30" s="30" t="s">
        <v>25</v>
      </c>
      <c r="D30" s="22" t="str">
        <f t="shared" si="13"/>
        <v xml:space="preserve"> </v>
      </c>
      <c r="E30">
        <v>511120</v>
      </c>
      <c r="G30" s="23">
        <f t="shared" ref="G30:G38" si="15">IF(M12&gt;0,M12,IF(K12&gt;0,K12,IF(L12&gt;0,L12,0)))</f>
        <v>0</v>
      </c>
      <c r="H30" s="1"/>
      <c r="I30" s="1"/>
      <c r="J30" s="24" t="s">
        <v>16</v>
      </c>
      <c r="K30" s="24"/>
    </row>
    <row r="31" spans="1:13" x14ac:dyDescent="0.25">
      <c r="A31" s="30" t="s">
        <v>23</v>
      </c>
      <c r="B31" s="30" t="s">
        <v>24</v>
      </c>
      <c r="C31" s="30" t="s">
        <v>25</v>
      </c>
      <c r="D31" s="22" t="str">
        <f t="shared" si="13"/>
        <v xml:space="preserve"> </v>
      </c>
      <c r="E31">
        <v>511120</v>
      </c>
      <c r="G31" s="23">
        <f t="shared" si="15"/>
        <v>0</v>
      </c>
      <c r="H31" s="1"/>
      <c r="I31" s="1"/>
      <c r="J31" s="24" t="s">
        <v>16</v>
      </c>
      <c r="K31" s="24"/>
    </row>
    <row r="32" spans="1:13" x14ac:dyDescent="0.25">
      <c r="A32" s="30" t="s">
        <v>23</v>
      </c>
      <c r="B32" s="30" t="s">
        <v>24</v>
      </c>
      <c r="C32" s="30" t="s">
        <v>25</v>
      </c>
      <c r="D32" s="22" t="str">
        <f t="shared" si="13"/>
        <v xml:space="preserve"> </v>
      </c>
      <c r="E32">
        <v>511120</v>
      </c>
      <c r="G32" s="23">
        <f t="shared" si="15"/>
        <v>0</v>
      </c>
      <c r="H32" s="1"/>
      <c r="I32" s="1"/>
      <c r="J32" s="24" t="s">
        <v>16</v>
      </c>
      <c r="K32" s="24"/>
    </row>
    <row r="33" spans="1:11" x14ac:dyDescent="0.25">
      <c r="A33" s="30" t="s">
        <v>23</v>
      </c>
      <c r="B33" s="30" t="s">
        <v>24</v>
      </c>
      <c r="C33" s="30" t="s">
        <v>25</v>
      </c>
      <c r="D33" s="22" t="str">
        <f t="shared" si="13"/>
        <v xml:space="preserve"> </v>
      </c>
      <c r="E33">
        <v>511120</v>
      </c>
      <c r="G33" s="23">
        <f t="shared" si="15"/>
        <v>0</v>
      </c>
      <c r="H33" s="1"/>
      <c r="I33" s="1"/>
      <c r="J33" s="24" t="s">
        <v>16</v>
      </c>
      <c r="K33" s="24"/>
    </row>
    <row r="34" spans="1:11" x14ac:dyDescent="0.25">
      <c r="A34" s="30" t="s">
        <v>23</v>
      </c>
      <c r="B34" s="30" t="s">
        <v>24</v>
      </c>
      <c r="C34" s="30" t="s">
        <v>25</v>
      </c>
      <c r="D34" s="22" t="str">
        <f t="shared" si="13"/>
        <v xml:space="preserve"> </v>
      </c>
      <c r="E34">
        <v>511120</v>
      </c>
      <c r="G34" s="23">
        <f t="shared" si="15"/>
        <v>0</v>
      </c>
      <c r="H34" s="1"/>
      <c r="I34" s="1"/>
      <c r="J34" s="24" t="s">
        <v>16</v>
      </c>
      <c r="K34" s="24"/>
    </row>
    <row r="35" spans="1:11" x14ac:dyDescent="0.25">
      <c r="A35" s="30" t="s">
        <v>23</v>
      </c>
      <c r="B35" s="30" t="s">
        <v>24</v>
      </c>
      <c r="C35" s="30" t="s">
        <v>25</v>
      </c>
      <c r="D35" s="22" t="str">
        <f t="shared" si="13"/>
        <v xml:space="preserve"> </v>
      </c>
      <c r="E35">
        <v>511120</v>
      </c>
      <c r="G35" s="23">
        <f t="shared" si="15"/>
        <v>0</v>
      </c>
      <c r="H35" s="1"/>
      <c r="I35" s="1"/>
      <c r="J35" s="24" t="s">
        <v>16</v>
      </c>
      <c r="K35" s="24"/>
    </row>
    <row r="36" spans="1:11" x14ac:dyDescent="0.25">
      <c r="A36" s="30" t="s">
        <v>23</v>
      </c>
      <c r="B36" s="30" t="s">
        <v>24</v>
      </c>
      <c r="C36" s="30" t="s">
        <v>25</v>
      </c>
      <c r="D36" s="22" t="str">
        <f t="shared" si="13"/>
        <v xml:space="preserve"> </v>
      </c>
      <c r="E36">
        <v>511120</v>
      </c>
      <c r="G36" s="23">
        <f t="shared" si="15"/>
        <v>0</v>
      </c>
      <c r="H36" s="1"/>
      <c r="I36" s="1"/>
      <c r="J36" s="24" t="s">
        <v>16</v>
      </c>
      <c r="K36" s="24"/>
    </row>
    <row r="37" spans="1:11" x14ac:dyDescent="0.25">
      <c r="A37" s="30" t="s">
        <v>23</v>
      </c>
      <c r="B37" s="30" t="s">
        <v>24</v>
      </c>
      <c r="C37" s="30" t="s">
        <v>25</v>
      </c>
      <c r="D37" s="22" t="str">
        <f t="shared" si="13"/>
        <v xml:space="preserve"> </v>
      </c>
      <c r="E37">
        <v>511120</v>
      </c>
      <c r="G37" s="23">
        <f t="shared" si="15"/>
        <v>0</v>
      </c>
      <c r="H37" s="1"/>
      <c r="I37" s="1"/>
      <c r="J37" s="24" t="s">
        <v>16</v>
      </c>
      <c r="K37" s="24"/>
    </row>
    <row r="38" spans="1:11" x14ac:dyDescent="0.25">
      <c r="A38" s="30" t="s">
        <v>23</v>
      </c>
      <c r="B38" s="30" t="s">
        <v>24</v>
      </c>
      <c r="C38" s="30" t="s">
        <v>25</v>
      </c>
      <c r="D38" s="22" t="str">
        <f t="shared" si="13"/>
        <v xml:space="preserve"> </v>
      </c>
      <c r="E38">
        <v>511120</v>
      </c>
      <c r="G38" s="23">
        <f t="shared" si="15"/>
        <v>0</v>
      </c>
      <c r="H38" s="1"/>
      <c r="I38" s="1"/>
      <c r="J38" s="24" t="s">
        <v>16</v>
      </c>
      <c r="K38" s="24"/>
    </row>
    <row r="39" spans="1:11" x14ac:dyDescent="0.25">
      <c r="A39" s="31" t="s">
        <v>23</v>
      </c>
      <c r="B39" s="31" t="s">
        <v>24</v>
      </c>
      <c r="C39" s="31" t="s">
        <v>25</v>
      </c>
      <c r="D39" s="7"/>
      <c r="E39">
        <v>511120</v>
      </c>
      <c r="G39" s="8"/>
      <c r="H39" s="8"/>
      <c r="I39" s="1"/>
    </row>
    <row r="40" spans="1:11" x14ac:dyDescent="0.25">
      <c r="A40" s="31" t="s">
        <v>23</v>
      </c>
      <c r="B40" s="31" t="s">
        <v>24</v>
      </c>
      <c r="C40" s="31" t="s">
        <v>25</v>
      </c>
      <c r="D40" s="7"/>
      <c r="E40">
        <v>511140</v>
      </c>
      <c r="G40" s="8">
        <v>15000</v>
      </c>
      <c r="H40" s="1"/>
      <c r="I40" s="1"/>
    </row>
    <row r="41" spans="1:11" x14ac:dyDescent="0.25">
      <c r="A41" s="31" t="s">
        <v>23</v>
      </c>
      <c r="B41" s="31" t="s">
        <v>24</v>
      </c>
      <c r="C41" s="31" t="s">
        <v>25</v>
      </c>
      <c r="D41" s="7"/>
      <c r="E41">
        <v>511120</v>
      </c>
      <c r="G41" s="8">
        <v>60000</v>
      </c>
      <c r="H41" s="1"/>
      <c r="I41" s="1"/>
    </row>
    <row r="42" spans="1:11" x14ac:dyDescent="0.25">
      <c r="A42" s="31" t="s">
        <v>23</v>
      </c>
      <c r="B42" s="31" t="s">
        <v>24</v>
      </c>
      <c r="C42" s="31" t="s">
        <v>25</v>
      </c>
      <c r="E42">
        <v>511120</v>
      </c>
      <c r="G42" s="8">
        <v>70750</v>
      </c>
      <c r="H42" s="1"/>
      <c r="I42" s="1"/>
    </row>
    <row r="43" spans="1:11" x14ac:dyDescent="0.25">
      <c r="A43" s="31" t="s">
        <v>23</v>
      </c>
      <c r="B43" s="31" t="s">
        <v>24</v>
      </c>
      <c r="C43" s="31" t="s">
        <v>25</v>
      </c>
      <c r="D43" s="7"/>
      <c r="E43">
        <v>511120</v>
      </c>
      <c r="G43" s="1"/>
      <c r="H43" s="1"/>
      <c r="I43" s="1"/>
    </row>
    <row r="44" spans="1:11" x14ac:dyDescent="0.25">
      <c r="A44" s="31" t="s">
        <v>23</v>
      </c>
      <c r="B44" s="31" t="s">
        <v>24</v>
      </c>
      <c r="C44" s="31" t="s">
        <v>25</v>
      </c>
      <c r="E44">
        <v>511120</v>
      </c>
      <c r="G44" s="1"/>
      <c r="H44" s="1"/>
      <c r="I44" s="1"/>
    </row>
    <row r="45" spans="1:11" x14ac:dyDescent="0.25">
      <c r="A45" s="31" t="s">
        <v>23</v>
      </c>
      <c r="B45" s="31" t="s">
        <v>24</v>
      </c>
      <c r="C45" s="31" t="s">
        <v>25</v>
      </c>
      <c r="D45" s="7"/>
      <c r="E45">
        <v>511120</v>
      </c>
      <c r="G45" s="8"/>
      <c r="H45" s="1"/>
      <c r="I45" s="1"/>
    </row>
    <row r="46" spans="1:11" x14ac:dyDescent="0.25">
      <c r="A46" s="31" t="s">
        <v>23</v>
      </c>
      <c r="B46" s="31" t="s">
        <v>24</v>
      </c>
      <c r="C46" s="31" t="s">
        <v>25</v>
      </c>
      <c r="D46" s="7"/>
      <c r="E46">
        <v>511120</v>
      </c>
      <c r="G46" s="18"/>
      <c r="H46" s="1"/>
      <c r="I46" s="1"/>
      <c r="K46" s="2"/>
    </row>
    <row r="47" spans="1:11" x14ac:dyDescent="0.25">
      <c r="A47" s="31" t="s">
        <v>23</v>
      </c>
      <c r="B47" s="31" t="s">
        <v>24</v>
      </c>
      <c r="C47" s="31" t="s">
        <v>25</v>
      </c>
      <c r="E47">
        <v>511120</v>
      </c>
      <c r="G47" s="3"/>
    </row>
    <row r="48" spans="1:11" x14ac:dyDescent="0.25">
      <c r="G48" s="2">
        <f>SUM(G6:G47)</f>
        <v>265000</v>
      </c>
      <c r="H48" s="2"/>
    </row>
    <row r="49" spans="4:10" x14ac:dyDescent="0.25">
      <c r="G49" s="2"/>
      <c r="H49" s="2"/>
    </row>
    <row r="50" spans="4:10" x14ac:dyDescent="0.25">
      <c r="D50" s="6" t="s">
        <v>12</v>
      </c>
      <c r="E50" s="6"/>
    </row>
    <row r="51" spans="4:10" x14ac:dyDescent="0.25">
      <c r="E51">
        <v>511140</v>
      </c>
      <c r="G51" s="1">
        <f>SUMIF(E6:E47,E51,G6:G47)</f>
        <v>15000</v>
      </c>
    </row>
    <row r="52" spans="4:10" x14ac:dyDescent="0.25">
      <c r="E52">
        <v>513140</v>
      </c>
      <c r="G52" s="1">
        <f>SUMIF(E6:E47,E52,G6:G47)</f>
        <v>0</v>
      </c>
      <c r="H52" s="26">
        <f>SUM(G51:G52)</f>
        <v>15000</v>
      </c>
      <c r="I52" s="25">
        <f>SUM(D2-H52)</f>
        <v>0</v>
      </c>
      <c r="J52" t="s">
        <v>3</v>
      </c>
    </row>
    <row r="53" spans="4:10" x14ac:dyDescent="0.25">
      <c r="E53">
        <v>511120</v>
      </c>
      <c r="G53" s="1">
        <f>SUMIF($E$6:$E$47,E53,$G$6:$G$47)</f>
        <v>250000</v>
      </c>
    </row>
    <row r="54" spans="4:10" x14ac:dyDescent="0.25">
      <c r="E54">
        <v>513120</v>
      </c>
      <c r="G54" s="3">
        <f>SUMIF($E$6:$E$47,E54,$G$6:$G$47)</f>
        <v>0</v>
      </c>
      <c r="H54" s="26">
        <f>SUM(G53:G54)</f>
        <v>250000</v>
      </c>
      <c r="I54" s="25">
        <f>SUM(D1-H54)</f>
        <v>0</v>
      </c>
      <c r="J54" t="s">
        <v>4</v>
      </c>
    </row>
    <row r="55" spans="4:10" x14ac:dyDescent="0.25">
      <c r="G55" s="2">
        <f>SUM(G51:G54)</f>
        <v>265000</v>
      </c>
    </row>
  </sheetData>
  <sheetProtection sheet="1" objects="1" scenarios="1"/>
  <dataValidations count="1">
    <dataValidation type="list" allowBlank="1" showInputMessage="1" showErrorMessage="1" promptTitle="Select Account" sqref="E24:E47 E6:E20">
      <formula1>Account_lookup</formula1>
    </dataValidation>
  </dataValidations>
  <pageMargins left="0.25" right="0.25" top="0.75" bottom="0.75" header="0.3" footer="0.3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>
        <v>511120</v>
      </c>
    </row>
    <row r="2" spans="1:1" x14ac:dyDescent="0.25">
      <c r="A2">
        <v>511140</v>
      </c>
    </row>
    <row r="3" spans="1:1" x14ac:dyDescent="0.25">
      <c r="A3">
        <v>513120</v>
      </c>
    </row>
    <row r="4" spans="1:1" x14ac:dyDescent="0.25">
      <c r="A4">
        <v>513140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Cost Share Template</vt:lpstr>
      <vt:lpstr>Sheet2</vt:lpstr>
      <vt:lpstr>Sheet3</vt:lpstr>
      <vt:lpstr>Account_lookup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2014-08-21T16:11:12Z</cp:lastPrinted>
  <dcterms:created xsi:type="dcterms:W3CDTF">2014-06-12T14:58:27Z</dcterms:created>
  <dcterms:modified xsi:type="dcterms:W3CDTF">2015-01-05T16:38:23Z</dcterms:modified>
</cp:coreProperties>
</file>