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/Users/toryeisenlohr-moul/Dropbox/PROJECT - CPASS/MACROS/"/>
    </mc:Choice>
  </mc:AlternateContent>
  <bookViews>
    <workbookView xWindow="4560" yWindow="1320" windowWidth="22800" windowHeight="15640"/>
  </bookViews>
  <sheets>
    <sheet name="INSTRUCTIONS" sheetId="18" r:id="rId1"/>
    <sheet name="CYCLE 1 DATA HERE" sheetId="1" r:id="rId2"/>
    <sheet name="CYCLE 2 DATA HERE" sheetId="2" r:id="rId3"/>
    <sheet name="CYCLE 3 DATA HERE" sheetId="3" r:id="rId4"/>
    <sheet name="CYCLE 4 DATA HERE" sheetId="4" r:id="rId5"/>
    <sheet name="Cycle 1 Diagnosis" sheetId="6" r:id="rId6"/>
    <sheet name="Cycle 2 Diagnosis" sheetId="13" r:id="rId7"/>
    <sheet name="Cycle 3 Diagnosis" sheetId="14" r:id="rId8"/>
    <sheet name="Cycle 4 Diagnosis" sheetId="15" r:id="rId9"/>
  </sheets>
  <definedNames>
    <definedName name="_xlnm.Print_Area" localSheetId="5">'Cycle 1 Diagnosis'!$B$1:$W$39</definedName>
    <definedName name="_xlnm.Print_Area" localSheetId="6">'Cycle 2 Diagnosis'!$B$1:$W$39</definedName>
    <definedName name="_xlnm.Print_Area" localSheetId="7">'Cycle 3 Diagnosis'!$B$1:$W$39</definedName>
    <definedName name="_xlnm.Print_Area" localSheetId="8">'Cycle 4 Diagnosis'!$B$1:$W$39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5" l="1"/>
  <c r="N7" i="15"/>
  <c r="P7" i="15"/>
  <c r="Q7" i="15"/>
  <c r="N8" i="15"/>
  <c r="P8" i="15"/>
  <c r="Q8" i="15"/>
  <c r="N9" i="15"/>
  <c r="P9" i="15"/>
  <c r="Q9" i="15"/>
  <c r="N10" i="15"/>
  <c r="P10" i="15"/>
  <c r="Q10" i="15"/>
  <c r="N11" i="15"/>
  <c r="P11" i="15"/>
  <c r="Q11" i="15"/>
  <c r="H12" i="15"/>
  <c r="L12" i="15"/>
  <c r="N12" i="15"/>
  <c r="P12" i="15"/>
  <c r="Q12" i="15"/>
  <c r="N13" i="15"/>
  <c r="P13" i="15"/>
  <c r="Q13" i="15"/>
  <c r="N14" i="15"/>
  <c r="P14" i="15"/>
  <c r="Q14" i="15"/>
  <c r="N15" i="15"/>
  <c r="P15" i="15"/>
  <c r="Q15" i="15"/>
  <c r="N16" i="15"/>
  <c r="P16" i="15"/>
  <c r="Q16" i="15"/>
  <c r="N17" i="15"/>
  <c r="P17" i="15"/>
  <c r="Q17" i="15"/>
  <c r="N18" i="15"/>
  <c r="P18" i="15"/>
  <c r="Q18" i="15"/>
  <c r="N19" i="15"/>
  <c r="P19" i="15"/>
  <c r="Q19" i="15"/>
  <c r="N20" i="15"/>
  <c r="P20" i="15"/>
  <c r="Q20" i="15"/>
  <c r="N21" i="15"/>
  <c r="P21" i="15"/>
  <c r="Q21" i="15"/>
  <c r="N22" i="15"/>
  <c r="P22" i="15"/>
  <c r="Q22" i="15"/>
  <c r="N23" i="15"/>
  <c r="P23" i="15"/>
  <c r="Q23" i="15"/>
  <c r="N24" i="15"/>
  <c r="P24" i="15"/>
  <c r="Q24" i="15"/>
  <c r="N25" i="15"/>
  <c r="P25" i="15"/>
  <c r="Q25" i="15"/>
  <c r="N27" i="15"/>
  <c r="P27" i="15"/>
  <c r="Q27" i="15"/>
  <c r="R32" i="15"/>
  <c r="F12" i="15"/>
  <c r="G12" i="15"/>
  <c r="I32" i="15"/>
  <c r="D12" i="15"/>
  <c r="E12" i="15"/>
  <c r="D32" i="15"/>
  <c r="W32" i="14"/>
  <c r="N7" i="14"/>
  <c r="P7" i="14"/>
  <c r="Q7" i="14"/>
  <c r="N8" i="14"/>
  <c r="P8" i="14"/>
  <c r="Q8" i="14"/>
  <c r="N9" i="14"/>
  <c r="P9" i="14"/>
  <c r="Q9" i="14"/>
  <c r="N10" i="14"/>
  <c r="P10" i="14"/>
  <c r="Q10" i="14"/>
  <c r="N11" i="14"/>
  <c r="P11" i="14"/>
  <c r="Q11" i="14"/>
  <c r="N12" i="14"/>
  <c r="P12" i="14"/>
  <c r="Q12" i="14"/>
  <c r="N13" i="14"/>
  <c r="P13" i="14"/>
  <c r="Q13" i="14"/>
  <c r="N14" i="14"/>
  <c r="P14" i="14"/>
  <c r="Q14" i="14"/>
  <c r="N15" i="14"/>
  <c r="P15" i="14"/>
  <c r="Q15" i="14"/>
  <c r="N16" i="14"/>
  <c r="P16" i="14"/>
  <c r="Q16" i="14"/>
  <c r="N17" i="14"/>
  <c r="P17" i="14"/>
  <c r="Q17" i="14"/>
  <c r="N18" i="14"/>
  <c r="P18" i="14"/>
  <c r="Q18" i="14"/>
  <c r="N19" i="14"/>
  <c r="P19" i="14"/>
  <c r="Q19" i="14"/>
  <c r="N20" i="14"/>
  <c r="P20" i="14"/>
  <c r="Q20" i="14"/>
  <c r="N21" i="14"/>
  <c r="P21" i="14"/>
  <c r="Q21" i="14"/>
  <c r="N22" i="14"/>
  <c r="P22" i="14"/>
  <c r="Q22" i="14"/>
  <c r="N23" i="14"/>
  <c r="P23" i="14"/>
  <c r="Q23" i="14"/>
  <c r="N24" i="14"/>
  <c r="P24" i="14"/>
  <c r="Q24" i="14"/>
  <c r="N25" i="14"/>
  <c r="P25" i="14"/>
  <c r="Q25" i="14"/>
  <c r="N27" i="14"/>
  <c r="P27" i="14"/>
  <c r="Q27" i="14"/>
  <c r="R32" i="14"/>
  <c r="I32" i="14"/>
  <c r="D32" i="14"/>
  <c r="D32" i="13"/>
  <c r="W32" i="13"/>
  <c r="N7" i="13"/>
  <c r="P7" i="13"/>
  <c r="Q7" i="13"/>
  <c r="N8" i="13"/>
  <c r="P8" i="13"/>
  <c r="Q8" i="13"/>
  <c r="N9" i="13"/>
  <c r="P9" i="13"/>
  <c r="Q9" i="13"/>
  <c r="N10" i="13"/>
  <c r="P10" i="13"/>
  <c r="Q10" i="13"/>
  <c r="N11" i="13"/>
  <c r="P11" i="13"/>
  <c r="Q11" i="13"/>
  <c r="N12" i="13"/>
  <c r="P12" i="13"/>
  <c r="Q12" i="13"/>
  <c r="N13" i="13"/>
  <c r="P13" i="13"/>
  <c r="Q13" i="13"/>
  <c r="N14" i="13"/>
  <c r="P14" i="13"/>
  <c r="Q14" i="13"/>
  <c r="N15" i="13"/>
  <c r="P15" i="13"/>
  <c r="Q15" i="13"/>
  <c r="N16" i="13"/>
  <c r="P16" i="13"/>
  <c r="Q16" i="13"/>
  <c r="N17" i="13"/>
  <c r="P17" i="13"/>
  <c r="Q17" i="13"/>
  <c r="N18" i="13"/>
  <c r="P18" i="13"/>
  <c r="Q18" i="13"/>
  <c r="N19" i="13"/>
  <c r="P19" i="13"/>
  <c r="Q19" i="13"/>
  <c r="N20" i="13"/>
  <c r="P20" i="13"/>
  <c r="Q20" i="13"/>
  <c r="N21" i="13"/>
  <c r="P21" i="13"/>
  <c r="Q21" i="13"/>
  <c r="N22" i="13"/>
  <c r="P22" i="13"/>
  <c r="Q22" i="13"/>
  <c r="N23" i="13"/>
  <c r="P23" i="13"/>
  <c r="Q23" i="13"/>
  <c r="N24" i="13"/>
  <c r="P24" i="13"/>
  <c r="Q24" i="13"/>
  <c r="N25" i="13"/>
  <c r="P25" i="13"/>
  <c r="Q25" i="13"/>
  <c r="N27" i="13"/>
  <c r="P27" i="13"/>
  <c r="Q27" i="13"/>
  <c r="R32" i="13"/>
  <c r="I32" i="13"/>
  <c r="H7" i="6"/>
  <c r="J7" i="6"/>
  <c r="L7" i="6"/>
  <c r="N7" i="6"/>
  <c r="P7" i="6"/>
  <c r="Q7" i="6"/>
  <c r="H8" i="6"/>
  <c r="J8" i="6"/>
  <c r="L8" i="6"/>
  <c r="N8" i="6"/>
  <c r="P8" i="6"/>
  <c r="Q8" i="6"/>
  <c r="H9" i="6"/>
  <c r="J9" i="6"/>
  <c r="L9" i="6"/>
  <c r="N9" i="6"/>
  <c r="P9" i="6"/>
  <c r="Q9" i="6"/>
  <c r="H10" i="6"/>
  <c r="J10" i="6"/>
  <c r="L10" i="6"/>
  <c r="N10" i="6"/>
  <c r="P10" i="6"/>
  <c r="Q10" i="6"/>
  <c r="H11" i="6"/>
  <c r="J11" i="6"/>
  <c r="L11" i="6"/>
  <c r="N11" i="6"/>
  <c r="P11" i="6"/>
  <c r="Q11" i="6"/>
  <c r="H12" i="6"/>
  <c r="J12" i="6"/>
  <c r="L12" i="6"/>
  <c r="N12" i="6"/>
  <c r="P12" i="6"/>
  <c r="Q12" i="6"/>
  <c r="H13" i="6"/>
  <c r="J13" i="6"/>
  <c r="L13" i="6"/>
  <c r="N13" i="6"/>
  <c r="P13" i="6"/>
  <c r="Q13" i="6"/>
  <c r="H14" i="6"/>
  <c r="J14" i="6"/>
  <c r="L14" i="6"/>
  <c r="N14" i="6"/>
  <c r="P14" i="6"/>
  <c r="Q14" i="6"/>
  <c r="H15" i="6"/>
  <c r="J15" i="6"/>
  <c r="L15" i="6"/>
  <c r="N15" i="6"/>
  <c r="P15" i="6"/>
  <c r="Q15" i="6"/>
  <c r="H16" i="6"/>
  <c r="J16" i="6"/>
  <c r="L16" i="6"/>
  <c r="N16" i="6"/>
  <c r="P16" i="6"/>
  <c r="Q16" i="6"/>
  <c r="H17" i="6"/>
  <c r="J17" i="6"/>
  <c r="L17" i="6"/>
  <c r="N17" i="6"/>
  <c r="P17" i="6"/>
  <c r="Q17" i="6"/>
  <c r="H18" i="6"/>
  <c r="J18" i="6"/>
  <c r="L18" i="6"/>
  <c r="N18" i="6"/>
  <c r="P18" i="6"/>
  <c r="Q18" i="6"/>
  <c r="H19" i="6"/>
  <c r="J19" i="6"/>
  <c r="L19" i="6"/>
  <c r="N19" i="6"/>
  <c r="P19" i="6"/>
  <c r="Q19" i="6"/>
  <c r="H20" i="6"/>
  <c r="J20" i="6"/>
  <c r="L20" i="6"/>
  <c r="N20" i="6"/>
  <c r="P20" i="6"/>
  <c r="Q20" i="6"/>
  <c r="H21" i="6"/>
  <c r="J21" i="6"/>
  <c r="L21" i="6"/>
  <c r="N21" i="6"/>
  <c r="P21" i="6"/>
  <c r="Q21" i="6"/>
  <c r="H22" i="6"/>
  <c r="J22" i="6"/>
  <c r="L22" i="6"/>
  <c r="N22" i="6"/>
  <c r="P22" i="6"/>
  <c r="Q22" i="6"/>
  <c r="H23" i="6"/>
  <c r="J23" i="6"/>
  <c r="L23" i="6"/>
  <c r="N23" i="6"/>
  <c r="P23" i="6"/>
  <c r="Q23" i="6"/>
  <c r="H24" i="6"/>
  <c r="J24" i="6"/>
  <c r="L24" i="6"/>
  <c r="N24" i="6"/>
  <c r="P24" i="6"/>
  <c r="Q24" i="6"/>
  <c r="H25" i="6"/>
  <c r="J25" i="6"/>
  <c r="L25" i="6"/>
  <c r="N25" i="6"/>
  <c r="P25" i="6"/>
  <c r="Q25" i="6"/>
  <c r="H27" i="6"/>
  <c r="J27" i="6"/>
  <c r="L27" i="6"/>
  <c r="N27" i="6"/>
  <c r="P27" i="6"/>
  <c r="Q27" i="6"/>
  <c r="R32" i="6"/>
  <c r="T7" i="15"/>
  <c r="T8" i="15"/>
  <c r="T9" i="15"/>
  <c r="V7" i="15"/>
  <c r="T10" i="15"/>
  <c r="V10" i="15"/>
  <c r="T11" i="15"/>
  <c r="T12" i="15"/>
  <c r="V11" i="15"/>
  <c r="T13" i="15"/>
  <c r="T14" i="15"/>
  <c r="V13" i="15"/>
  <c r="W7" i="15"/>
  <c r="V34" i="15"/>
  <c r="T15" i="15"/>
  <c r="V15" i="15"/>
  <c r="T16" i="15"/>
  <c r="V16" i="15"/>
  <c r="T17" i="15"/>
  <c r="V17" i="15"/>
  <c r="T18" i="15"/>
  <c r="T19" i="15"/>
  <c r="V18" i="15"/>
  <c r="T20" i="15"/>
  <c r="T21" i="15"/>
  <c r="V20" i="15"/>
  <c r="T22" i="15"/>
  <c r="T23" i="15"/>
  <c r="V22" i="15"/>
  <c r="T24" i="15"/>
  <c r="T25" i="15"/>
  <c r="T27" i="15"/>
  <c r="V24" i="15"/>
  <c r="V36" i="15"/>
  <c r="W35" i="15"/>
  <c r="T7" i="14"/>
  <c r="T8" i="14"/>
  <c r="T9" i="14"/>
  <c r="V7" i="14"/>
  <c r="T10" i="14"/>
  <c r="V10" i="14"/>
  <c r="T11" i="14"/>
  <c r="T12" i="14"/>
  <c r="V11" i="14"/>
  <c r="T13" i="14"/>
  <c r="T14" i="14"/>
  <c r="V13" i="14"/>
  <c r="W7" i="14"/>
  <c r="V34" i="14"/>
  <c r="T15" i="14"/>
  <c r="V15" i="14"/>
  <c r="T16" i="14"/>
  <c r="V16" i="14"/>
  <c r="T17" i="14"/>
  <c r="V17" i="14"/>
  <c r="T18" i="14"/>
  <c r="T19" i="14"/>
  <c r="V18" i="14"/>
  <c r="T20" i="14"/>
  <c r="T21" i="14"/>
  <c r="V20" i="14"/>
  <c r="T22" i="14"/>
  <c r="T23" i="14"/>
  <c r="V22" i="14"/>
  <c r="T24" i="14"/>
  <c r="T25" i="14"/>
  <c r="T27" i="14"/>
  <c r="V24" i="14"/>
  <c r="V36" i="14"/>
  <c r="W35" i="14"/>
  <c r="T7" i="13"/>
  <c r="T8" i="13"/>
  <c r="T9" i="13"/>
  <c r="V7" i="13"/>
  <c r="T10" i="13"/>
  <c r="V10" i="13"/>
  <c r="T11" i="13"/>
  <c r="T12" i="13"/>
  <c r="V11" i="13"/>
  <c r="T13" i="13"/>
  <c r="T14" i="13"/>
  <c r="V13" i="13"/>
  <c r="W7" i="13"/>
  <c r="V34" i="13"/>
  <c r="T15" i="13"/>
  <c r="V15" i="13"/>
  <c r="T16" i="13"/>
  <c r="V16" i="13"/>
  <c r="T17" i="13"/>
  <c r="V17" i="13"/>
  <c r="T18" i="13"/>
  <c r="T19" i="13"/>
  <c r="V18" i="13"/>
  <c r="T20" i="13"/>
  <c r="T21" i="13"/>
  <c r="V20" i="13"/>
  <c r="T22" i="13"/>
  <c r="T23" i="13"/>
  <c r="V22" i="13"/>
  <c r="T24" i="13"/>
  <c r="T25" i="13"/>
  <c r="T27" i="13"/>
  <c r="V24" i="13"/>
  <c r="V36" i="13"/>
  <c r="W35" i="13"/>
  <c r="D7" i="6"/>
  <c r="E7" i="6"/>
  <c r="F7" i="6"/>
  <c r="G7" i="6"/>
  <c r="R7" i="6"/>
  <c r="S7" i="6"/>
  <c r="T7" i="6"/>
  <c r="D8" i="6"/>
  <c r="E8" i="6"/>
  <c r="F8" i="6"/>
  <c r="G8" i="6"/>
  <c r="R8" i="6"/>
  <c r="S8" i="6"/>
  <c r="T8" i="6"/>
  <c r="D9" i="6"/>
  <c r="E9" i="6"/>
  <c r="F9" i="6"/>
  <c r="G9" i="6"/>
  <c r="R9" i="6"/>
  <c r="S9" i="6"/>
  <c r="T9" i="6"/>
  <c r="V7" i="6"/>
  <c r="D10" i="6"/>
  <c r="E10" i="6"/>
  <c r="F10" i="6"/>
  <c r="G10" i="6"/>
  <c r="R10" i="6"/>
  <c r="S10" i="6"/>
  <c r="T10" i="6"/>
  <c r="V10" i="6"/>
  <c r="D11" i="6"/>
  <c r="E11" i="6"/>
  <c r="F11" i="6"/>
  <c r="G11" i="6"/>
  <c r="R11" i="6"/>
  <c r="S11" i="6"/>
  <c r="T11" i="6"/>
  <c r="D12" i="6"/>
  <c r="E12" i="6"/>
  <c r="F12" i="6"/>
  <c r="G12" i="6"/>
  <c r="R12" i="6"/>
  <c r="S12" i="6"/>
  <c r="T12" i="6"/>
  <c r="V11" i="6"/>
  <c r="D13" i="6"/>
  <c r="E13" i="6"/>
  <c r="F13" i="6"/>
  <c r="G13" i="6"/>
  <c r="R13" i="6"/>
  <c r="S13" i="6"/>
  <c r="T13" i="6"/>
  <c r="D14" i="6"/>
  <c r="E14" i="6"/>
  <c r="F14" i="6"/>
  <c r="G14" i="6"/>
  <c r="R14" i="6"/>
  <c r="S14" i="6"/>
  <c r="T14" i="6"/>
  <c r="V13" i="6"/>
  <c r="W7" i="6"/>
  <c r="V34" i="6"/>
  <c r="D15" i="6"/>
  <c r="E15" i="6"/>
  <c r="F15" i="6"/>
  <c r="G15" i="6"/>
  <c r="R15" i="6"/>
  <c r="S15" i="6"/>
  <c r="T15" i="6"/>
  <c r="V15" i="6"/>
  <c r="D16" i="6"/>
  <c r="E16" i="6"/>
  <c r="F16" i="6"/>
  <c r="G16" i="6"/>
  <c r="R16" i="6"/>
  <c r="S16" i="6"/>
  <c r="T16" i="6"/>
  <c r="V16" i="6"/>
  <c r="D17" i="6"/>
  <c r="E17" i="6"/>
  <c r="F17" i="6"/>
  <c r="G17" i="6"/>
  <c r="R17" i="6"/>
  <c r="S17" i="6"/>
  <c r="T17" i="6"/>
  <c r="V17" i="6"/>
  <c r="D18" i="6"/>
  <c r="E18" i="6"/>
  <c r="F18" i="6"/>
  <c r="G18" i="6"/>
  <c r="R18" i="6"/>
  <c r="S18" i="6"/>
  <c r="T18" i="6"/>
  <c r="D19" i="6"/>
  <c r="E19" i="6"/>
  <c r="F19" i="6"/>
  <c r="G19" i="6"/>
  <c r="R19" i="6"/>
  <c r="S19" i="6"/>
  <c r="T19" i="6"/>
  <c r="V18" i="6"/>
  <c r="D20" i="6"/>
  <c r="E20" i="6"/>
  <c r="F20" i="6"/>
  <c r="G20" i="6"/>
  <c r="R20" i="6"/>
  <c r="S20" i="6"/>
  <c r="T20" i="6"/>
  <c r="D21" i="6"/>
  <c r="E21" i="6"/>
  <c r="F21" i="6"/>
  <c r="G21" i="6"/>
  <c r="R21" i="6"/>
  <c r="S21" i="6"/>
  <c r="T21" i="6"/>
  <c r="V20" i="6"/>
  <c r="D22" i="6"/>
  <c r="E22" i="6"/>
  <c r="F22" i="6"/>
  <c r="G22" i="6"/>
  <c r="R22" i="6"/>
  <c r="S22" i="6"/>
  <c r="T22" i="6"/>
  <c r="D23" i="6"/>
  <c r="E23" i="6"/>
  <c r="F23" i="6"/>
  <c r="G23" i="6"/>
  <c r="R23" i="6"/>
  <c r="S23" i="6"/>
  <c r="T23" i="6"/>
  <c r="V22" i="6"/>
  <c r="D24" i="6"/>
  <c r="E24" i="6"/>
  <c r="F24" i="6"/>
  <c r="G24" i="6"/>
  <c r="R24" i="6"/>
  <c r="S24" i="6"/>
  <c r="T24" i="6"/>
  <c r="D25" i="6"/>
  <c r="E25" i="6"/>
  <c r="F25" i="6"/>
  <c r="G25" i="6"/>
  <c r="R25" i="6"/>
  <c r="S25" i="6"/>
  <c r="T25" i="6"/>
  <c r="D27" i="6"/>
  <c r="E27" i="6"/>
  <c r="F27" i="6"/>
  <c r="G27" i="6"/>
  <c r="R27" i="6"/>
  <c r="S27" i="6"/>
  <c r="T27" i="6"/>
  <c r="V24" i="6"/>
  <c r="V36" i="6"/>
  <c r="W35" i="6"/>
  <c r="N30" i="15"/>
  <c r="N29" i="15"/>
  <c r="N28" i="15"/>
  <c r="N26" i="15"/>
  <c r="N30" i="14"/>
  <c r="N29" i="14"/>
  <c r="N28" i="14"/>
  <c r="N26" i="14"/>
  <c r="N30" i="13"/>
  <c r="N29" i="13"/>
  <c r="N28" i="13"/>
  <c r="N26" i="13"/>
  <c r="N30" i="6"/>
  <c r="N29" i="6"/>
  <c r="N28" i="6"/>
  <c r="N26" i="6"/>
  <c r="R30" i="15"/>
  <c r="J30" i="15"/>
  <c r="H30" i="15"/>
  <c r="L30" i="15"/>
  <c r="F30" i="15"/>
  <c r="D30" i="15"/>
  <c r="R29" i="15"/>
  <c r="J29" i="15"/>
  <c r="H29" i="15"/>
  <c r="F29" i="15"/>
  <c r="D29" i="15"/>
  <c r="R28" i="15"/>
  <c r="J28" i="15"/>
  <c r="H28" i="15"/>
  <c r="F28" i="15"/>
  <c r="D28" i="15"/>
  <c r="R27" i="15"/>
  <c r="S27" i="15"/>
  <c r="J27" i="15"/>
  <c r="L27" i="15"/>
  <c r="H27" i="15"/>
  <c r="F27" i="15"/>
  <c r="G27" i="15"/>
  <c r="D27" i="15"/>
  <c r="E27" i="15"/>
  <c r="R26" i="15"/>
  <c r="J26" i="15"/>
  <c r="H26" i="15"/>
  <c r="F26" i="15"/>
  <c r="D26" i="15"/>
  <c r="R25" i="15"/>
  <c r="S25" i="15"/>
  <c r="J25" i="15"/>
  <c r="H25" i="15"/>
  <c r="F25" i="15"/>
  <c r="G25" i="15"/>
  <c r="D25" i="15"/>
  <c r="E25" i="15"/>
  <c r="S24" i="15"/>
  <c r="R24" i="15"/>
  <c r="J24" i="15"/>
  <c r="H24" i="15"/>
  <c r="L24" i="15"/>
  <c r="F24" i="15"/>
  <c r="G24" i="15"/>
  <c r="D24" i="15"/>
  <c r="E24" i="15"/>
  <c r="R23" i="15"/>
  <c r="S23" i="15"/>
  <c r="J23" i="15"/>
  <c r="H23" i="15"/>
  <c r="F23" i="15"/>
  <c r="G23" i="15"/>
  <c r="D23" i="15"/>
  <c r="E23" i="15"/>
  <c r="R22" i="15"/>
  <c r="S22" i="15"/>
  <c r="J22" i="15"/>
  <c r="H22" i="15"/>
  <c r="F22" i="15"/>
  <c r="G22" i="15"/>
  <c r="D22" i="15"/>
  <c r="E22" i="15"/>
  <c r="R21" i="15"/>
  <c r="S21" i="15"/>
  <c r="J21" i="15"/>
  <c r="H21" i="15"/>
  <c r="L21" i="15"/>
  <c r="F21" i="15"/>
  <c r="G21" i="15"/>
  <c r="D21" i="15"/>
  <c r="E21" i="15"/>
  <c r="R20" i="15"/>
  <c r="S20" i="15"/>
  <c r="J20" i="15"/>
  <c r="H20" i="15"/>
  <c r="F20" i="15"/>
  <c r="G20" i="15"/>
  <c r="D20" i="15"/>
  <c r="E20" i="15"/>
  <c r="R19" i="15"/>
  <c r="S19" i="15"/>
  <c r="J19" i="15"/>
  <c r="H19" i="15"/>
  <c r="F19" i="15"/>
  <c r="G19" i="15"/>
  <c r="D19" i="15"/>
  <c r="E19" i="15"/>
  <c r="R18" i="15"/>
  <c r="S18" i="15"/>
  <c r="J18" i="15"/>
  <c r="H18" i="15"/>
  <c r="F18" i="15"/>
  <c r="G18" i="15"/>
  <c r="D18" i="15"/>
  <c r="E18" i="15"/>
  <c r="R17" i="15"/>
  <c r="S17" i="15"/>
  <c r="J17" i="15"/>
  <c r="H17" i="15"/>
  <c r="L17" i="15"/>
  <c r="F17" i="15"/>
  <c r="G17" i="15"/>
  <c r="D17" i="15"/>
  <c r="E17" i="15"/>
  <c r="R16" i="15"/>
  <c r="S16" i="15"/>
  <c r="J16" i="15"/>
  <c r="H16" i="15"/>
  <c r="F16" i="15"/>
  <c r="G16" i="15"/>
  <c r="D16" i="15"/>
  <c r="E16" i="15"/>
  <c r="R15" i="15"/>
  <c r="S15" i="15"/>
  <c r="J15" i="15"/>
  <c r="H15" i="15"/>
  <c r="L15" i="15"/>
  <c r="F15" i="15"/>
  <c r="G15" i="15"/>
  <c r="D15" i="15"/>
  <c r="E15" i="15"/>
  <c r="R14" i="15"/>
  <c r="S14" i="15"/>
  <c r="J14" i="15"/>
  <c r="H14" i="15"/>
  <c r="L14" i="15"/>
  <c r="F14" i="15"/>
  <c r="G14" i="15"/>
  <c r="D14" i="15"/>
  <c r="E14" i="15"/>
  <c r="R13" i="15"/>
  <c r="S13" i="15"/>
  <c r="J13" i="15"/>
  <c r="H13" i="15"/>
  <c r="F13" i="15"/>
  <c r="G13" i="15"/>
  <c r="D13" i="15"/>
  <c r="E13" i="15"/>
  <c r="R12" i="15"/>
  <c r="S12" i="15"/>
  <c r="J12" i="15"/>
  <c r="R11" i="15"/>
  <c r="S11" i="15"/>
  <c r="J11" i="15"/>
  <c r="H11" i="15"/>
  <c r="F11" i="15"/>
  <c r="G11" i="15"/>
  <c r="D11" i="15"/>
  <c r="E11" i="15"/>
  <c r="R10" i="15"/>
  <c r="S10" i="15"/>
  <c r="J10" i="15"/>
  <c r="H10" i="15"/>
  <c r="F10" i="15"/>
  <c r="G10" i="15"/>
  <c r="D10" i="15"/>
  <c r="E10" i="15"/>
  <c r="R9" i="15"/>
  <c r="S9" i="15"/>
  <c r="J9" i="15"/>
  <c r="H9" i="15"/>
  <c r="F9" i="15"/>
  <c r="G9" i="15"/>
  <c r="D9" i="15"/>
  <c r="E9" i="15"/>
  <c r="R8" i="15"/>
  <c r="S8" i="15"/>
  <c r="J8" i="15"/>
  <c r="H8" i="15"/>
  <c r="F8" i="15"/>
  <c r="G8" i="15"/>
  <c r="D8" i="15"/>
  <c r="E8" i="15"/>
  <c r="R7" i="15"/>
  <c r="S7" i="15"/>
  <c r="J7" i="15"/>
  <c r="H7" i="15"/>
  <c r="L7" i="15"/>
  <c r="F7" i="15"/>
  <c r="G7" i="15"/>
  <c r="E7" i="15"/>
  <c r="D7" i="15"/>
  <c r="B5" i="15"/>
  <c r="R30" i="14"/>
  <c r="J30" i="14"/>
  <c r="H30" i="14"/>
  <c r="F30" i="14"/>
  <c r="D30" i="14"/>
  <c r="R29" i="14"/>
  <c r="J29" i="14"/>
  <c r="H29" i="14"/>
  <c r="F29" i="14"/>
  <c r="D29" i="14"/>
  <c r="R28" i="14"/>
  <c r="J28" i="14"/>
  <c r="H28" i="14"/>
  <c r="F28" i="14"/>
  <c r="D28" i="14"/>
  <c r="R27" i="14"/>
  <c r="S27" i="14"/>
  <c r="J27" i="14"/>
  <c r="H27" i="14"/>
  <c r="L27" i="14"/>
  <c r="F27" i="14"/>
  <c r="G27" i="14"/>
  <c r="D27" i="14"/>
  <c r="E27" i="14"/>
  <c r="R26" i="14"/>
  <c r="J26" i="14"/>
  <c r="H26" i="14"/>
  <c r="F26" i="14"/>
  <c r="D26" i="14"/>
  <c r="R25" i="14"/>
  <c r="S25" i="14"/>
  <c r="J25" i="14"/>
  <c r="H25" i="14"/>
  <c r="G25" i="14"/>
  <c r="F25" i="14"/>
  <c r="E25" i="14"/>
  <c r="D25" i="14"/>
  <c r="S24" i="14"/>
  <c r="R24" i="14"/>
  <c r="J24" i="14"/>
  <c r="H24" i="14"/>
  <c r="L24" i="14"/>
  <c r="F24" i="14"/>
  <c r="G24" i="14"/>
  <c r="D24" i="14"/>
  <c r="E24" i="14"/>
  <c r="R23" i="14"/>
  <c r="S23" i="14"/>
  <c r="J23" i="14"/>
  <c r="H23" i="14"/>
  <c r="F23" i="14"/>
  <c r="G23" i="14"/>
  <c r="D23" i="14"/>
  <c r="E23" i="14"/>
  <c r="R22" i="14"/>
  <c r="S22" i="14"/>
  <c r="J22" i="14"/>
  <c r="L22" i="14"/>
  <c r="H22" i="14"/>
  <c r="F22" i="14"/>
  <c r="G22" i="14"/>
  <c r="D22" i="14"/>
  <c r="E22" i="14"/>
  <c r="S21" i="14"/>
  <c r="R21" i="14"/>
  <c r="J21" i="14"/>
  <c r="H21" i="14"/>
  <c r="L21" i="14"/>
  <c r="F21" i="14"/>
  <c r="G21" i="14"/>
  <c r="D21" i="14"/>
  <c r="E21" i="14"/>
  <c r="R20" i="14"/>
  <c r="S20" i="14"/>
  <c r="J20" i="14"/>
  <c r="H20" i="14"/>
  <c r="F20" i="14"/>
  <c r="G20" i="14"/>
  <c r="D20" i="14"/>
  <c r="E20" i="14"/>
  <c r="R19" i="14"/>
  <c r="S19" i="14"/>
  <c r="J19" i="14"/>
  <c r="H19" i="14"/>
  <c r="F19" i="14"/>
  <c r="G19" i="14"/>
  <c r="D19" i="14"/>
  <c r="E19" i="14"/>
  <c r="R18" i="14"/>
  <c r="S18" i="14"/>
  <c r="J18" i="14"/>
  <c r="H18" i="14"/>
  <c r="F18" i="14"/>
  <c r="G18" i="14"/>
  <c r="D18" i="14"/>
  <c r="E18" i="14"/>
  <c r="R17" i="14"/>
  <c r="S17" i="14"/>
  <c r="J17" i="14"/>
  <c r="H17" i="14"/>
  <c r="L17" i="14"/>
  <c r="F17" i="14"/>
  <c r="G17" i="14"/>
  <c r="D17" i="14"/>
  <c r="E17" i="14"/>
  <c r="R16" i="14"/>
  <c r="S16" i="14"/>
  <c r="J16" i="14"/>
  <c r="H16" i="14"/>
  <c r="F16" i="14"/>
  <c r="G16" i="14"/>
  <c r="D16" i="14"/>
  <c r="E16" i="14"/>
  <c r="R15" i="14"/>
  <c r="S15" i="14"/>
  <c r="J15" i="14"/>
  <c r="L15" i="14"/>
  <c r="H15" i="14"/>
  <c r="G15" i="14"/>
  <c r="F15" i="14"/>
  <c r="E15" i="14"/>
  <c r="D15" i="14"/>
  <c r="R14" i="14"/>
  <c r="S14" i="14"/>
  <c r="J14" i="14"/>
  <c r="H14" i="14"/>
  <c r="L14" i="14"/>
  <c r="F14" i="14"/>
  <c r="G14" i="14"/>
  <c r="D14" i="14"/>
  <c r="E14" i="14"/>
  <c r="R13" i="14"/>
  <c r="S13" i="14"/>
  <c r="J13" i="14"/>
  <c r="H13" i="14"/>
  <c r="F13" i="14"/>
  <c r="G13" i="14"/>
  <c r="D13" i="14"/>
  <c r="E13" i="14"/>
  <c r="R12" i="14"/>
  <c r="S12" i="14"/>
  <c r="J12" i="14"/>
  <c r="H12" i="14"/>
  <c r="L12" i="14"/>
  <c r="F12" i="14"/>
  <c r="G12" i="14"/>
  <c r="D12" i="14"/>
  <c r="E12" i="14"/>
  <c r="R11" i="14"/>
  <c r="S11" i="14"/>
  <c r="J11" i="14"/>
  <c r="H11" i="14"/>
  <c r="L11" i="14"/>
  <c r="F11" i="14"/>
  <c r="G11" i="14"/>
  <c r="D11" i="14"/>
  <c r="E11" i="14"/>
  <c r="R10" i="14"/>
  <c r="S10" i="14"/>
  <c r="J10" i="14"/>
  <c r="H10" i="14"/>
  <c r="L10" i="14"/>
  <c r="F10" i="14"/>
  <c r="G10" i="14"/>
  <c r="D10" i="14"/>
  <c r="E10" i="14"/>
  <c r="R9" i="14"/>
  <c r="S9" i="14"/>
  <c r="J9" i="14"/>
  <c r="H9" i="14"/>
  <c r="F9" i="14"/>
  <c r="G9" i="14"/>
  <c r="D9" i="14"/>
  <c r="E9" i="14"/>
  <c r="R8" i="14"/>
  <c r="S8" i="14"/>
  <c r="J8" i="14"/>
  <c r="H8" i="14"/>
  <c r="L8" i="14"/>
  <c r="F8" i="14"/>
  <c r="G8" i="14"/>
  <c r="D8" i="14"/>
  <c r="E8" i="14"/>
  <c r="R7" i="14"/>
  <c r="S7" i="14"/>
  <c r="J7" i="14"/>
  <c r="H7" i="14"/>
  <c r="F7" i="14"/>
  <c r="G7" i="14"/>
  <c r="D7" i="14"/>
  <c r="E7" i="14"/>
  <c r="B5" i="14"/>
  <c r="R30" i="13"/>
  <c r="J30" i="13"/>
  <c r="H30" i="13"/>
  <c r="F30" i="13"/>
  <c r="D30" i="13"/>
  <c r="R29" i="13"/>
  <c r="J29" i="13"/>
  <c r="H29" i="13"/>
  <c r="F29" i="13"/>
  <c r="D29" i="13"/>
  <c r="R28" i="13"/>
  <c r="J28" i="13"/>
  <c r="H28" i="13"/>
  <c r="F28" i="13"/>
  <c r="D28" i="13"/>
  <c r="R27" i="13"/>
  <c r="S27" i="13"/>
  <c r="J27" i="13"/>
  <c r="H27" i="13"/>
  <c r="F27" i="13"/>
  <c r="G27" i="13"/>
  <c r="D27" i="13"/>
  <c r="E27" i="13"/>
  <c r="R26" i="13"/>
  <c r="J26" i="13"/>
  <c r="H26" i="13"/>
  <c r="F26" i="13"/>
  <c r="D26" i="13"/>
  <c r="R25" i="13"/>
  <c r="S25" i="13"/>
  <c r="J25" i="13"/>
  <c r="H25" i="13"/>
  <c r="F25" i="13"/>
  <c r="G25" i="13"/>
  <c r="D25" i="13"/>
  <c r="E25" i="13"/>
  <c r="R24" i="13"/>
  <c r="S24" i="13"/>
  <c r="J24" i="13"/>
  <c r="H24" i="13"/>
  <c r="F24" i="13"/>
  <c r="G24" i="13"/>
  <c r="D24" i="13"/>
  <c r="E24" i="13"/>
  <c r="R23" i="13"/>
  <c r="S23" i="13"/>
  <c r="J23" i="13"/>
  <c r="H23" i="13"/>
  <c r="F23" i="13"/>
  <c r="G23" i="13"/>
  <c r="D23" i="13"/>
  <c r="E23" i="13"/>
  <c r="R22" i="13"/>
  <c r="S22" i="13"/>
  <c r="J22" i="13"/>
  <c r="H22" i="13"/>
  <c r="F22" i="13"/>
  <c r="G22" i="13"/>
  <c r="D22" i="13"/>
  <c r="E22" i="13"/>
  <c r="R21" i="13"/>
  <c r="S21" i="13"/>
  <c r="J21" i="13"/>
  <c r="H21" i="13"/>
  <c r="F21" i="13"/>
  <c r="G21" i="13"/>
  <c r="D21" i="13"/>
  <c r="E21" i="13"/>
  <c r="R20" i="13"/>
  <c r="S20" i="13"/>
  <c r="J20" i="13"/>
  <c r="H20" i="13"/>
  <c r="F20" i="13"/>
  <c r="G20" i="13"/>
  <c r="D20" i="13"/>
  <c r="E20" i="13"/>
  <c r="R19" i="13"/>
  <c r="S19" i="13"/>
  <c r="J19" i="13"/>
  <c r="H19" i="13"/>
  <c r="F19" i="13"/>
  <c r="G19" i="13"/>
  <c r="D19" i="13"/>
  <c r="E19" i="13"/>
  <c r="R18" i="13"/>
  <c r="S18" i="13"/>
  <c r="J18" i="13"/>
  <c r="H18" i="13"/>
  <c r="F18" i="13"/>
  <c r="G18" i="13"/>
  <c r="D18" i="13"/>
  <c r="E18" i="13"/>
  <c r="R17" i="13"/>
  <c r="S17" i="13"/>
  <c r="J17" i="13"/>
  <c r="H17" i="13"/>
  <c r="F17" i="13"/>
  <c r="G17" i="13"/>
  <c r="D17" i="13"/>
  <c r="E17" i="13"/>
  <c r="R16" i="13"/>
  <c r="S16" i="13"/>
  <c r="J16" i="13"/>
  <c r="H16" i="13"/>
  <c r="F16" i="13"/>
  <c r="G16" i="13"/>
  <c r="D16" i="13"/>
  <c r="E16" i="13"/>
  <c r="R15" i="13"/>
  <c r="S15" i="13"/>
  <c r="J15" i="13"/>
  <c r="H15" i="13"/>
  <c r="F15" i="13"/>
  <c r="G15" i="13"/>
  <c r="D15" i="13"/>
  <c r="E15" i="13"/>
  <c r="R14" i="13"/>
  <c r="S14" i="13"/>
  <c r="J14" i="13"/>
  <c r="H14" i="13"/>
  <c r="F14" i="13"/>
  <c r="G14" i="13"/>
  <c r="D14" i="13"/>
  <c r="E14" i="13"/>
  <c r="R13" i="13"/>
  <c r="S13" i="13"/>
  <c r="J13" i="13"/>
  <c r="H13" i="13"/>
  <c r="F13" i="13"/>
  <c r="G13" i="13"/>
  <c r="D13" i="13"/>
  <c r="E13" i="13"/>
  <c r="R12" i="13"/>
  <c r="S12" i="13"/>
  <c r="J12" i="13"/>
  <c r="H12" i="13"/>
  <c r="F12" i="13"/>
  <c r="G12" i="13"/>
  <c r="D12" i="13"/>
  <c r="E12" i="13"/>
  <c r="R11" i="13"/>
  <c r="S11" i="13"/>
  <c r="J11" i="13"/>
  <c r="H11" i="13"/>
  <c r="F11" i="13"/>
  <c r="G11" i="13"/>
  <c r="D11" i="13"/>
  <c r="E11" i="13"/>
  <c r="R10" i="13"/>
  <c r="S10" i="13"/>
  <c r="J10" i="13"/>
  <c r="H10" i="13"/>
  <c r="F10" i="13"/>
  <c r="G10" i="13"/>
  <c r="D10" i="13"/>
  <c r="E10" i="13"/>
  <c r="R9" i="13"/>
  <c r="S9" i="13"/>
  <c r="J9" i="13"/>
  <c r="H9" i="13"/>
  <c r="F9" i="13"/>
  <c r="G9" i="13"/>
  <c r="D9" i="13"/>
  <c r="E9" i="13"/>
  <c r="R8" i="13"/>
  <c r="S8" i="13"/>
  <c r="J8" i="13"/>
  <c r="H8" i="13"/>
  <c r="F8" i="13"/>
  <c r="G8" i="13"/>
  <c r="D8" i="13"/>
  <c r="E8" i="13"/>
  <c r="R7" i="13"/>
  <c r="S7" i="13"/>
  <c r="J7" i="13"/>
  <c r="H7" i="13"/>
  <c r="F7" i="13"/>
  <c r="G7" i="13"/>
  <c r="D7" i="13"/>
  <c r="E7" i="13"/>
  <c r="B5" i="13"/>
  <c r="L13" i="15"/>
  <c r="L22" i="15"/>
  <c r="L9" i="14"/>
  <c r="L18" i="14"/>
  <c r="L25" i="14"/>
  <c r="L10" i="15"/>
  <c r="L27" i="13"/>
  <c r="L21" i="13"/>
  <c r="L15" i="13"/>
  <c r="L30" i="13"/>
  <c r="P30" i="13"/>
  <c r="L25" i="13"/>
  <c r="U21" i="2"/>
  <c r="L22" i="13"/>
  <c r="R21" i="2"/>
  <c r="L18" i="13"/>
  <c r="N21" i="2"/>
  <c r="L17" i="13"/>
  <c r="L14" i="13"/>
  <c r="J21" i="2"/>
  <c r="L13" i="13"/>
  <c r="I21" i="2"/>
  <c r="L12" i="13"/>
  <c r="H21" i="2"/>
  <c r="L11" i="13"/>
  <c r="L10" i="13"/>
  <c r="F21" i="2"/>
  <c r="L8" i="13"/>
  <c r="K21" i="2"/>
  <c r="G21" i="2"/>
  <c r="U21" i="3"/>
  <c r="W21" i="3"/>
  <c r="L7" i="13"/>
  <c r="L9" i="13"/>
  <c r="E21" i="2"/>
  <c r="L23" i="13"/>
  <c r="S21" i="2"/>
  <c r="L24" i="13"/>
  <c r="T21" i="2"/>
  <c r="L29" i="13"/>
  <c r="P29" i="13"/>
  <c r="J21" i="4"/>
  <c r="R21" i="4"/>
  <c r="L16" i="13"/>
  <c r="L21" i="2"/>
  <c r="L19" i="13"/>
  <c r="O21" i="2"/>
  <c r="L20" i="13"/>
  <c r="P21" i="2"/>
  <c r="L26" i="13"/>
  <c r="P26" i="13"/>
  <c r="L28" i="13"/>
  <c r="P28" i="13"/>
  <c r="L9" i="15"/>
  <c r="L11" i="15"/>
  <c r="L16" i="15"/>
  <c r="L18" i="15"/>
  <c r="N21" i="4"/>
  <c r="L23" i="15"/>
  <c r="L26" i="15"/>
  <c r="L28" i="15"/>
  <c r="J21" i="3"/>
  <c r="L8" i="15"/>
  <c r="D21" i="4"/>
  <c r="L19" i="15"/>
  <c r="O21" i="4"/>
  <c r="L20" i="15"/>
  <c r="P21" i="4"/>
  <c r="L25" i="15"/>
  <c r="U21" i="4"/>
  <c r="L29" i="15"/>
  <c r="C21" i="2"/>
  <c r="G21" i="3"/>
  <c r="Q21" i="3"/>
  <c r="T21" i="3"/>
  <c r="G21" i="4"/>
  <c r="S21" i="4"/>
  <c r="P26" i="15"/>
  <c r="P28" i="15"/>
  <c r="P30" i="15"/>
  <c r="L13" i="14"/>
  <c r="I21" i="3"/>
  <c r="L16" i="14"/>
  <c r="L20" i="14"/>
  <c r="L23" i="14"/>
  <c r="S21" i="3"/>
  <c r="L26" i="14"/>
  <c r="P26" i="14"/>
  <c r="L29" i="14"/>
  <c r="P29" i="14"/>
  <c r="P29" i="15"/>
  <c r="L7" i="14"/>
  <c r="C21" i="3"/>
  <c r="L19" i="14"/>
  <c r="O21" i="3"/>
  <c r="L28" i="14"/>
  <c r="P28" i="14"/>
  <c r="L30" i="14"/>
  <c r="P30" i="14"/>
  <c r="C21" i="4"/>
  <c r="T21" i="4"/>
  <c r="W21" i="4"/>
  <c r="B5" i="6"/>
  <c r="B1" i="4"/>
  <c r="B1" i="3"/>
  <c r="B1" i="2"/>
  <c r="D21" i="3"/>
  <c r="F21" i="3"/>
  <c r="M21" i="2"/>
  <c r="M21" i="3"/>
  <c r="R21" i="3"/>
  <c r="Q21" i="4"/>
  <c r="I21" i="4"/>
  <c r="M21" i="4"/>
  <c r="W21" i="2"/>
  <c r="L21" i="4"/>
  <c r="H21" i="4"/>
  <c r="Q21" i="2"/>
  <c r="D21" i="2"/>
  <c r="E21" i="3"/>
  <c r="F21" i="4"/>
  <c r="K21" i="4"/>
  <c r="P21" i="3"/>
  <c r="L21" i="3"/>
  <c r="N21" i="3"/>
  <c r="E21" i="4"/>
  <c r="K21" i="3"/>
  <c r="H21" i="3"/>
  <c r="R30" i="6"/>
  <c r="J30" i="6"/>
  <c r="H30" i="6"/>
  <c r="F30" i="6"/>
  <c r="D30" i="6"/>
  <c r="R29" i="6"/>
  <c r="J29" i="6"/>
  <c r="H29" i="6"/>
  <c r="F29" i="6"/>
  <c r="D29" i="6"/>
  <c r="R28" i="6"/>
  <c r="J28" i="6"/>
  <c r="H28" i="6"/>
  <c r="F28" i="6"/>
  <c r="D28" i="6"/>
  <c r="R26" i="6"/>
  <c r="J26" i="6"/>
  <c r="H26" i="6"/>
  <c r="F26" i="6"/>
  <c r="D26" i="6"/>
  <c r="B20" i="4"/>
  <c r="B19" i="4"/>
  <c r="B18" i="4"/>
  <c r="B17" i="4"/>
  <c r="B16" i="4"/>
  <c r="B15" i="4"/>
  <c r="B14" i="4"/>
  <c r="B13" i="4"/>
  <c r="B12" i="4"/>
  <c r="B10" i="4"/>
  <c r="B9" i="4"/>
  <c r="B8" i="4"/>
  <c r="B7" i="4"/>
  <c r="B6" i="4"/>
  <c r="B5" i="4"/>
  <c r="B4" i="4"/>
  <c r="B20" i="3"/>
  <c r="B19" i="3"/>
  <c r="B18" i="3"/>
  <c r="B17" i="3"/>
  <c r="B16" i="3"/>
  <c r="B15" i="3"/>
  <c r="B14" i="3"/>
  <c r="B13" i="3"/>
  <c r="B12" i="3"/>
  <c r="B10" i="3"/>
  <c r="B9" i="3"/>
  <c r="B8" i="3"/>
  <c r="B7" i="3"/>
  <c r="B6" i="3"/>
  <c r="B5" i="3"/>
  <c r="B4" i="3"/>
  <c r="B20" i="2"/>
  <c r="B19" i="2"/>
  <c r="B18" i="2"/>
  <c r="B17" i="2"/>
  <c r="B16" i="2"/>
  <c r="B15" i="2"/>
  <c r="B14" i="2"/>
  <c r="B13" i="2"/>
  <c r="B12" i="2"/>
  <c r="B10" i="2"/>
  <c r="B9" i="2"/>
  <c r="B8" i="2"/>
  <c r="B7" i="2"/>
  <c r="B6" i="2"/>
  <c r="B5" i="2"/>
  <c r="B4" i="2"/>
  <c r="B20" i="1"/>
  <c r="B19" i="1"/>
  <c r="B18" i="1"/>
  <c r="B17" i="1"/>
  <c r="B16" i="1"/>
  <c r="B15" i="1"/>
  <c r="B14" i="1"/>
  <c r="B13" i="1"/>
  <c r="B12" i="1"/>
  <c r="B10" i="1"/>
  <c r="B9" i="1"/>
  <c r="B8" i="1"/>
  <c r="B7" i="1"/>
  <c r="B6" i="1"/>
  <c r="B5" i="1"/>
  <c r="B4" i="1"/>
  <c r="W32" i="6"/>
  <c r="L30" i="6"/>
  <c r="P30" i="6"/>
  <c r="L28" i="6"/>
  <c r="P28" i="6"/>
  <c r="L26" i="6"/>
  <c r="P26" i="6"/>
  <c r="L29" i="6"/>
  <c r="P29" i="6"/>
  <c r="I32" i="6"/>
  <c r="D32" i="6"/>
  <c r="U21" i="1"/>
  <c r="R21" i="1"/>
  <c r="W21" i="1"/>
  <c r="O21" i="1"/>
  <c r="P21" i="1"/>
  <c r="N21" i="1"/>
  <c r="T21" i="1"/>
  <c r="S21" i="1"/>
  <c r="E21" i="1"/>
  <c r="I21" i="1"/>
  <c r="G21" i="1"/>
  <c r="D21" i="1"/>
  <c r="J21" i="1"/>
  <c r="Q21" i="1"/>
  <c r="F21" i="1"/>
  <c r="L21" i="1"/>
  <c r="M21" i="1"/>
  <c r="H21" i="1"/>
  <c r="K21" i="1"/>
  <c r="C21" i="1"/>
</calcChain>
</file>

<file path=xl/comments1.xml><?xml version="1.0" encoding="utf-8"?>
<comments xmlns="http://schemas.openxmlformats.org/spreadsheetml/2006/main">
  <authors>
    <author>Tory Eisenlohr-Moul, Ph.D.</author>
    <author>Danyelle Dawson</author>
  </authors>
  <commentList>
    <comment ref="B1" authorId="0">
      <text>
        <r>
          <rPr>
            <sz val="10"/>
            <color indexed="81"/>
            <rFont val="Calibri"/>
          </rPr>
          <t xml:space="preserve">INSERT SUBJECT ID
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Enter Menses Start Date</t>
        </r>
      </text>
    </comment>
  </commentList>
</comments>
</file>

<file path=xl/comments2.xml><?xml version="1.0" encoding="utf-8"?>
<comments xmlns="http://schemas.openxmlformats.org/spreadsheetml/2006/main">
  <authors>
    <author>Danyelle Dawson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Enter Menses Start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Danyelle Dawson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Enter Menses Start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Danyelle Dawson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Enter Menses Start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<sst xmlns="http://schemas.openxmlformats.org/spreadsheetml/2006/main" count="959" uniqueCount="157">
  <si>
    <t>Cycle #1</t>
  </si>
  <si>
    <t>DRSP 10</t>
  </si>
  <si>
    <t>DRSP 11</t>
  </si>
  <si>
    <t>DRSP 12</t>
  </si>
  <si>
    <t>DRSP 13</t>
  </si>
  <si>
    <t>DRSP 14</t>
  </si>
  <si>
    <t>DRSP 15</t>
  </si>
  <si>
    <t>DRSP 16</t>
  </si>
  <si>
    <t>DRSP 17</t>
  </si>
  <si>
    <t>DRSP 18</t>
  </si>
  <si>
    <t>DRSP 19</t>
  </si>
  <si>
    <t>DRSP 20</t>
  </si>
  <si>
    <t>DRSP 21</t>
  </si>
  <si>
    <t>DRSP 22</t>
  </si>
  <si>
    <t>DRSP 23</t>
  </si>
  <si>
    <t>DRSP 24</t>
  </si>
  <si>
    <t>Depressed, Blue</t>
  </si>
  <si>
    <t>Hopelessness</t>
  </si>
  <si>
    <t>Anxiety</t>
  </si>
  <si>
    <t>Mood Swings</t>
  </si>
  <si>
    <t>Rejection Sensitivity</t>
  </si>
  <si>
    <t>Anger or Irritability</t>
  </si>
  <si>
    <t>Interpersonal Conflict</t>
  </si>
  <si>
    <t>Less Interest</t>
  </si>
  <si>
    <t>Difficulty Concentrating</t>
  </si>
  <si>
    <t>Lethargy</t>
  </si>
  <si>
    <t>Appetite, Overeating</t>
  </si>
  <si>
    <t>Food Cravings</t>
  </si>
  <si>
    <t>Hypersomnia</t>
  </si>
  <si>
    <t>Insomnia</t>
  </si>
  <si>
    <t>Overwhelmed</t>
  </si>
  <si>
    <t>Out of Control</t>
  </si>
  <si>
    <t>Breast Tenderness</t>
  </si>
  <si>
    <t>Swelling, Bloating</t>
  </si>
  <si>
    <t>Headache</t>
  </si>
  <si>
    <t>Joint, Muscle Pain</t>
  </si>
  <si>
    <t>Work Interference</t>
  </si>
  <si>
    <t>Hobby Interference</t>
  </si>
  <si>
    <t>Relationship Interference</t>
  </si>
  <si>
    <t>Criteria Met:</t>
  </si>
  <si>
    <t>CLINICAL SIGNIFICANCE DIMENSIONS</t>
  </si>
  <si>
    <t>Absolute Severity</t>
  </si>
  <si>
    <t>Duration</t>
  </si>
  <si>
    <t>Relative Symptom Change</t>
  </si>
  <si>
    <t>Absolute Clearance</t>
  </si>
  <si>
    <t>DOES DRSP ITEM MEET CRITERIA?</t>
  </si>
  <si>
    <t>DSM­5 SYMPTOM DOMAIN</t>
  </si>
  <si>
    <t>DOES DSM-5 SYMPTOM MEET CRITERIA?</t>
  </si>
  <si>
    <t>DOES A CORE EMOTIONAL SYMPTOM MEET CRITERIA?</t>
  </si>
  <si>
    <t>Pre-menstrual Max</t>
  </si>
  <si>
    <t># of Severe (&gt;=4) Days</t>
  </si>
  <si>
    <t>Pre-menstrual Mean</t>
  </si>
  <si>
    <t>Post-menstrual Mean</t>
  </si>
  <si>
    <t>Raw Cyclical Change</t>
  </si>
  <si>
    <t>Woman's Scale Range (Constant)</t>
  </si>
  <si>
    <t>Cyclical Change as
% of Scale Range</t>
  </si>
  <si>
    <t>Post-menses Maximum</t>
  </si>
  <si>
    <t>IF ALL DIMENSIONS IN ROW = YES</t>
  </si>
  <si>
    <t>YES IF AT LEAST ONE DRSP ITEM IN THIS DOMAIN = YES</t>
  </si>
  <si>
    <t>YES IF ANY OF FIRST FOUR DOMAINS = YES</t>
  </si>
  <si>
    <t>INSTRUCTIONS: Start Here and Work Across to the Right by Row. Note: Day -1 = Day before the Onset of Menstrual Period Day 1 = Onset of Menstrual Period.</t>
  </si>
  <si>
    <t>Identify Highest Item Rating Day -7 to -1</t>
  </si>
  <si>
    <t>Count Number of Days Day ­7
to ­1 where Item Rating is
&gt;=4</t>
  </si>
  <si>
    <t>Calculate Average Item Rating Day ­7 to - 1</t>
  </si>
  <si>
    <t>Calculate Average Item Rating Day 4 to 10</t>
  </si>
  <si>
    <t>Subtract Post-menstrual Mean from Pre­menstrual Mean</t>
  </si>
  <si>
    <t>Calculate Range: (Max Rating Across ALL DRSP
Responses - 1)</t>
  </si>
  <si>
    <t>Identify Highest Item Rating Day 4 to 10</t>
  </si>
  <si>
    <t>Core Emotional Symptoms</t>
  </si>
  <si>
    <t>DRSP1 - Depressed, Blue</t>
  </si>
  <si>
    <t>-</t>
  </si>
  <si>
    <t>=</t>
  </si>
  <si>
    <t>÷</t>
  </si>
  <si>
    <t>DRSP2 - Hopelessness</t>
  </si>
  <si>
    <t>DRSP3 - Worthlessness or Guilt</t>
  </si>
  <si>
    <t>DRSP4 - Anxiety</t>
  </si>
  <si>
    <t>DRSP5 - Mood Swings</t>
  </si>
  <si>
    <t>DRSP6 - Rejection Sensitivity</t>
  </si>
  <si>
    <t>DRSP7 - Anger or Irritability</t>
  </si>
  <si>
    <t>DRSP8 - Interpersonal Conflict</t>
  </si>
  <si>
    <t>Secondary Symptoms</t>
  </si>
  <si>
    <t>DRSP9 - Less Interest</t>
  </si>
  <si>
    <t>DRSP10 - Difficulty Concentrating</t>
  </si>
  <si>
    <t>DRSP11 - Lethargy</t>
  </si>
  <si>
    <t>DRSP12 - Appetite, Overeating</t>
  </si>
  <si>
    <t>DRSP13 - Food Cravings</t>
  </si>
  <si>
    <t>DRSP14 - Hypersomnia</t>
  </si>
  <si>
    <t>DRSP15 - Insomnia</t>
  </si>
  <si>
    <t>DRSP16 - Overwhelmed</t>
  </si>
  <si>
    <t>DRSP17 - Out of Control</t>
  </si>
  <si>
    <t>DRSP18 - Breast Tenderness</t>
  </si>
  <si>
    <t>DRSP19 - Swelling, Bloating</t>
  </si>
  <si>
    <t>DRSP20 - Headache</t>
  </si>
  <si>
    <t>DRSP21 - Joint, Muscle Pain</t>
  </si>
  <si>
    <t>Interference</t>
  </si>
  <si>
    <t>DRSP22 - Work Interference</t>
  </si>
  <si>
    <t>DRSP23 - Hobby Interference</t>
  </si>
  <si>
    <t>DRSP24 ­ Relationship Interference</t>
  </si>
  <si>
    <t>TOTAL SYMPTOMS MET PER DIMENSION</t>
  </si>
  <si>
    <t>CYCLE-LEVEL SCORING</t>
  </si>
  <si>
    <r>
      <t xml:space="preserve">DSM­5 CRITERION </t>
    </r>
    <r>
      <rPr>
        <b/>
        <sz val="11"/>
        <rFont val="Arial"/>
        <family val="2"/>
      </rPr>
      <t>A</t>
    </r>
    <r>
      <rPr>
        <b/>
        <sz val="10"/>
        <rFont val="Arial"/>
        <family val="2"/>
      </rPr>
      <t xml:space="preserve"> - CORE EMOTIONAL SYMPTOM: Does a core emotional symptom meet criteria this cycle?</t>
    </r>
  </si>
  <si>
    <r>
      <t xml:space="preserve">DSM­5 CRITERION </t>
    </r>
    <r>
      <rPr>
        <b/>
        <sz val="11"/>
        <rFont val="Arial"/>
        <family val="2"/>
      </rPr>
      <t xml:space="preserve">B </t>
    </r>
    <r>
      <rPr>
        <b/>
        <sz val="10"/>
        <rFont val="Arial"/>
        <family val="2"/>
      </rPr>
      <t>- NUMBER OF SYMPTOMS: Do at least 5 DSM-5 symptoms meet criteria this cycle?</t>
    </r>
  </si>
  <si>
    <t xml:space="preserve"> # of Yes
Above:</t>
  </si>
  <si>
    <t>IF A=NO, CYCLE DOES NOT MEET MRMD or PMDD  CRITERIA:</t>
  </si>
  <si>
    <t>NO CYCLE DIAGNOSIS</t>
  </si>
  <si>
    <t>IF A=YES and B=NO, CYCLE MEETS MRMD CRITERIA  :</t>
  </si>
  <si>
    <t>MRMD CYCLE DIAGNOSIS</t>
  </si>
  <si>
    <t>IF A=YES and B=YES, CYCLE MEETS PMDD CRITERIA :</t>
  </si>
  <si>
    <t>PMDD CYCLE DIAGNOSIS</t>
  </si>
  <si>
    <t xml:space="preserve">­ </t>
  </si>
  <si>
    <t>Cycle #4</t>
  </si>
  <si>
    <t>Cycle #3</t>
  </si>
  <si>
    <t>Cycle #2</t>
  </si>
  <si>
    <t>Worthless-ness or Guilt</t>
  </si>
  <si>
    <t xml:space="preserve">DRSP     1 </t>
  </si>
  <si>
    <t>DRSP     2</t>
  </si>
  <si>
    <t>DRSP     3</t>
  </si>
  <si>
    <t>DRSP     4</t>
  </si>
  <si>
    <t>DRSP     5</t>
  </si>
  <si>
    <t>DRSP     6</t>
  </si>
  <si>
    <t>DRSP     7</t>
  </si>
  <si>
    <t>DRSP     8</t>
  </si>
  <si>
    <t>DRSP     9</t>
  </si>
  <si>
    <t>z</t>
  </si>
  <si>
    <t>CYCLICITY                                                                                                                                                                                                                                                                                                                                                                                                                                        DIMENSIONS</t>
  </si>
  <si>
    <t>ID</t>
  </si>
  <si>
    <r>
      <rPr>
        <b/>
        <sz val="14"/>
        <rFont val="Arial"/>
      </rPr>
      <t>C-PASS:                                                                                                                 CYCLE</t>
    </r>
    <r>
      <rPr>
        <b/>
        <sz val="12"/>
        <rFont val="Arial"/>
      </rPr>
      <t xml:space="preserve"> </t>
    </r>
    <r>
      <rPr>
        <b/>
        <sz val="16"/>
        <rFont val="Arial"/>
      </rPr>
      <t xml:space="preserve"># </t>
    </r>
    <r>
      <rPr>
        <b/>
        <u/>
        <sz val="16"/>
        <rFont val="Arial"/>
      </rPr>
      <t> 1</t>
    </r>
    <r>
      <rPr>
        <u/>
        <sz val="16"/>
        <rFont val="Arial"/>
      </rPr>
      <t xml:space="preserve"> </t>
    </r>
  </si>
  <si>
    <r>
      <rPr>
        <b/>
        <sz val="6"/>
        <rFont val="Arial"/>
        <family val="2"/>
      </rPr>
      <t>IF &gt;=4,</t>
    </r>
    <r>
      <rPr>
        <sz val="6"/>
        <rFont val="Arial"/>
      </rPr>
      <t xml:space="preserve"> YES   </t>
    </r>
  </si>
  <si>
    <r>
      <rPr>
        <b/>
        <sz val="6"/>
        <rFont val="Arial"/>
        <family val="2"/>
      </rPr>
      <t>IF &gt;=2,</t>
    </r>
    <r>
      <rPr>
        <sz val="6"/>
        <rFont val="Arial"/>
      </rPr>
      <t xml:space="preserve">  YES </t>
    </r>
  </si>
  <si>
    <r>
      <rPr>
        <b/>
        <sz val="6"/>
        <color rgb="FF000000"/>
        <rFont val="Arial"/>
      </rPr>
      <t>IF
&gt;=30%</t>
    </r>
    <r>
      <rPr>
        <sz val="6"/>
        <color rgb="FF000000"/>
        <rFont val="Arial"/>
      </rPr>
      <t>, YES</t>
    </r>
  </si>
  <si>
    <r>
      <rPr>
        <b/>
        <sz val="6"/>
        <rFont val="Arial"/>
        <family val="2"/>
      </rPr>
      <t>IF &lt;=3</t>
    </r>
    <r>
      <rPr>
        <sz val="6"/>
        <rFont val="Arial"/>
      </rPr>
      <t>, YES</t>
    </r>
  </si>
  <si>
    <t>DEPRESSION</t>
  </si>
  <si>
    <t>ANXIETY</t>
  </si>
  <si>
    <t>MOOD LABILITY</t>
  </si>
  <si>
    <t>ANGER</t>
  </si>
  <si>
    <t>INTEREST</t>
  </si>
  <si>
    <t>CONCENTRATION</t>
  </si>
  <si>
    <t>LETHARGY</t>
  </si>
  <si>
    <t>APPETITE</t>
  </si>
  <si>
    <t>SLEEP</t>
  </si>
  <si>
    <t>OVERWHELM</t>
  </si>
  <si>
    <t>PHYSICAL</t>
  </si>
  <si>
    <r>
      <rPr>
        <b/>
        <sz val="14"/>
        <rFont val="Arial"/>
      </rPr>
      <t>C-PASS:                                                                                                                 CYCLE</t>
    </r>
    <r>
      <rPr>
        <b/>
        <sz val="12"/>
        <rFont val="Arial"/>
      </rPr>
      <t xml:space="preserve"> </t>
    </r>
    <r>
      <rPr>
        <b/>
        <sz val="16"/>
        <rFont val="Arial"/>
      </rPr>
      <t xml:space="preserve"># </t>
    </r>
    <r>
      <rPr>
        <b/>
        <u/>
        <sz val="16"/>
        <rFont val="Arial"/>
      </rPr>
      <t> 4</t>
    </r>
    <r>
      <rPr>
        <u/>
        <sz val="16"/>
        <rFont val="Arial"/>
      </rPr>
      <t xml:space="preserve"> </t>
    </r>
  </si>
  <si>
    <r>
      <rPr>
        <b/>
        <sz val="14"/>
        <rFont val="Arial"/>
      </rPr>
      <t>C-PASS:                                                                                                                 CYCLE</t>
    </r>
    <r>
      <rPr>
        <b/>
        <sz val="12"/>
        <rFont val="Arial"/>
      </rPr>
      <t xml:space="preserve"> </t>
    </r>
    <r>
      <rPr>
        <b/>
        <sz val="16"/>
        <rFont val="Arial"/>
      </rPr>
      <t xml:space="preserve"># </t>
    </r>
    <r>
      <rPr>
        <b/>
        <u/>
        <sz val="16"/>
        <rFont val="Arial"/>
      </rPr>
      <t> 2</t>
    </r>
    <r>
      <rPr>
        <u/>
        <sz val="16"/>
        <rFont val="Arial"/>
      </rPr>
      <t xml:space="preserve"> </t>
    </r>
  </si>
  <si>
    <r>
      <rPr>
        <b/>
        <sz val="14"/>
        <rFont val="Arial"/>
      </rPr>
      <t>C-PASS:                                                                                                                 CYCLE</t>
    </r>
    <r>
      <rPr>
        <b/>
        <sz val="12"/>
        <rFont val="Arial"/>
      </rPr>
      <t xml:space="preserve"> </t>
    </r>
    <r>
      <rPr>
        <b/>
        <sz val="16"/>
        <rFont val="Arial"/>
      </rPr>
      <t xml:space="preserve"># </t>
    </r>
    <r>
      <rPr>
        <b/>
        <u/>
        <sz val="16"/>
        <rFont val="Arial"/>
      </rPr>
      <t> 3</t>
    </r>
    <r>
      <rPr>
        <u/>
        <sz val="16"/>
        <rFont val="Arial"/>
      </rPr>
      <t xml:space="preserve"> </t>
    </r>
  </si>
  <si>
    <r>
      <t xml:space="preserve">Please see:  Eisenlohr-Moul, Girdler, Schmalenberger, Dawson, Surana, Johnson, and Rubinow (2017).  </t>
    </r>
    <r>
      <rPr>
        <i/>
        <sz val="7"/>
        <rFont val="Arial"/>
      </rPr>
      <t>American Journal of Psychiatry.</t>
    </r>
  </si>
  <si>
    <t>t.eisenlohr.moul@gmail.com</t>
  </si>
  <si>
    <t>The Carolina Premenstrual Assessment Scoring System (C-PASS)                                                                                                                                                                       © Tory Eisenlohr-Moul, Ph.D.</t>
  </si>
  <si>
    <t>The Carolina Premenstrual Assessment Scoring System (C-PASS)                                                                                                                                                                    © Tory Eisenlohr-Moul, Ph.D.</t>
  </si>
  <si>
    <r>
      <rPr>
        <b/>
        <sz val="8"/>
        <color theme="1" tint="0.249977111117893"/>
        <rFont val="Arial"/>
        <family val="2"/>
      </rPr>
      <t xml:space="preserve"># of Items Meeting Criteria for:  </t>
    </r>
    <r>
      <rPr>
        <b/>
        <sz val="10"/>
        <color rgb="FF000000"/>
        <rFont val="Arial"/>
        <family val="2"/>
      </rPr>
      <t>Duration</t>
    </r>
  </si>
  <si>
    <r>
      <rPr>
        <b/>
        <sz val="8"/>
        <color theme="1" tint="0.249977111117893"/>
        <rFont val="Arial"/>
        <family val="2"/>
      </rPr>
      <t xml:space="preserve"># of Items Meeting Criteria for: </t>
    </r>
    <r>
      <rPr>
        <b/>
        <sz val="10"/>
        <color rgb="FF000000"/>
        <rFont val="Arial"/>
        <family val="2"/>
      </rPr>
      <t>Absolute Severity</t>
    </r>
  </si>
  <si>
    <r>
      <rPr>
        <b/>
        <sz val="8"/>
        <color theme="1" tint="0.249977111117893"/>
        <rFont val="Arial"/>
        <family val="2"/>
      </rPr>
      <t xml:space="preserve"># of Items Meeting Criteria for: </t>
    </r>
    <r>
      <rPr>
        <b/>
        <sz val="11"/>
        <color rgb="FF000000"/>
        <rFont val="Arial"/>
        <family val="2"/>
      </rPr>
      <t xml:space="preserve"> 
</t>
    </r>
    <r>
      <rPr>
        <b/>
        <sz val="10"/>
        <color rgb="FF000000"/>
        <rFont val="Arial"/>
        <family val="2"/>
      </rPr>
      <t>Relative Symptom Change</t>
    </r>
  </si>
  <si>
    <r>
      <rPr>
        <b/>
        <sz val="8"/>
        <color theme="1" tint="0.249977111117893"/>
        <rFont val="Arial"/>
        <family val="2"/>
      </rPr>
      <t># of Items Meeting Criteria for:</t>
    </r>
    <r>
      <rPr>
        <b/>
        <sz val="8"/>
        <color rgb="FF000000"/>
        <rFont val="Arial"/>
        <family val="2"/>
      </rPr>
      <t xml:space="preserve">  
</t>
    </r>
    <r>
      <rPr>
        <b/>
        <sz val="10"/>
        <color rgb="FF000000"/>
        <rFont val="Arial"/>
        <family val="2"/>
      </rPr>
      <t>Absolute Clearance</t>
    </r>
  </si>
  <si>
    <t xml:space="preserve">*Double-check for daily stressor comments if ratings appear in RED; this may indicate a failure of symptoms to "clear out" due to a stressor rather than the persistence of MRMD symptoms. Data from external stressor days should be deleted. </t>
  </si>
  <si>
    <t>Carolina Premenstrual Assessment Scoring System (C-PASS)</t>
  </si>
  <si>
    <r>
      <t xml:space="preserve">
STEP 1: </t>
    </r>
    <r>
      <rPr>
        <b/>
        <u/>
        <sz val="15"/>
        <color rgb="FF000000"/>
        <rFont val="Arial"/>
      </rPr>
      <t>Enter dates and DRSP rating data</t>
    </r>
    <r>
      <rPr>
        <sz val="15"/>
        <color rgb="FF000000"/>
        <rFont val="Arial"/>
      </rPr>
      <t xml:space="preserve"> into the relevant "Cycle Data" Sheets at right. Note that C-PASS perimenstrual frames (or "Cycles") include days -7 to -1 (premenstrual week) and days 4 to 10 (postmenstrual week) where day 1 is the onset of menses (there is no zero on this timeline). This onset-offset framing was selected for the C-PASS due to the importance of documenting the </t>
    </r>
    <r>
      <rPr>
        <i/>
        <sz val="15"/>
        <color rgb="FF000000"/>
        <rFont val="Arial"/>
      </rPr>
      <t>offset</t>
    </r>
    <r>
      <rPr>
        <sz val="15"/>
        <color rgb="FF000000"/>
        <rFont val="Arial"/>
      </rPr>
      <t xml:space="preserve"> of symptoms.
STEP 2: If any cells are highlighted in red, </t>
    </r>
    <r>
      <rPr>
        <b/>
        <u/>
        <sz val="15"/>
        <color rgb="FF000000"/>
        <rFont val="Arial"/>
      </rPr>
      <t>check for daily external stressors</t>
    </r>
    <r>
      <rPr>
        <sz val="15"/>
        <color rgb="FF000000"/>
        <rFont val="Arial"/>
      </rPr>
      <t xml:space="preserve"> listed on that DRSP daily rating day. Always delete days in which clear external stressors (i.e., those that are not caused by symptoms) are present.
STEP 3: Examine each "Cycle Diagnosis" sheet to determine </t>
    </r>
    <r>
      <rPr>
        <b/>
        <u/>
        <sz val="15"/>
        <color rgb="FF000000"/>
        <rFont val="Arial"/>
      </rPr>
      <t>cycle-level diagnosis</t>
    </r>
    <r>
      <rPr>
        <sz val="15"/>
        <color rgb="FF000000"/>
        <rFont val="Arial"/>
      </rPr>
      <t xml:space="preserve">-- that is, whether each cycle meets C-PASS criteria for MRMD (at least 1 cyclical emotional symptom) and DSM-5 PMDD (at least 1 cyclical emotional symptom + 5 symptoms total). 
STEP 4: Make a </t>
    </r>
    <r>
      <rPr>
        <b/>
        <u/>
        <sz val="15"/>
        <color rgb="FF000000"/>
        <rFont val="Arial"/>
      </rPr>
      <t>person-level diagnosis</t>
    </r>
    <r>
      <rPr>
        <sz val="15"/>
        <color rgb="FF000000"/>
        <rFont val="Arial"/>
      </rPr>
      <t xml:space="preserve"> by counting the number of cycles meeting criteria for MRMD and DSM-5 PMDD. If at least two cycles meet criteria for </t>
    </r>
    <r>
      <rPr>
        <i/>
        <sz val="15"/>
        <color rgb="FF000000"/>
        <rFont val="Arial"/>
      </rPr>
      <t>either</t>
    </r>
    <r>
      <rPr>
        <sz val="15"/>
        <color rgb="FF000000"/>
        <rFont val="Arial"/>
      </rPr>
      <t>MRMD or PMDD, person-level criteria for MRMD is met. If at least two cycles meet criteria for DSM-5 PMDD, person-level criteria for DSM-5 PMDD is met.
Please Tory Eisenlohr-Moul, Ph.D. with questions or comments: t.eisenlohr.moul@gmail.com.</t>
    </r>
  </si>
  <si>
    <t>For details, please read the publication: Eisenlohr-Moul, T., Schmalenberger, K., Dawson, D., Surana, P., Johnson, J., Girdler, S., &amp; Rubinow, D.  (2017). Toward the Reliable Diagnosis of DSM-5 Premenstrual Dysphoric Disorder: The Carolina Premenstrual Assessment Scoring System (C-PASS). American Journal of Psychiatry.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</si>
</sst>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0.000"/>
  </numFmts>
  <fonts count="51" x14ac:knownFonts="1"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 tint="0.249977111117893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11"/>
      <color theme="1"/>
      <name val="Arial"/>
    </font>
    <font>
      <sz val="14"/>
      <color theme="1"/>
      <name val="Arial"/>
    </font>
    <font>
      <sz val="16"/>
      <color theme="1"/>
      <name val="Arial"/>
    </font>
    <font>
      <sz val="12"/>
      <name val="Arial"/>
    </font>
    <font>
      <sz val="12"/>
      <color theme="1"/>
      <name val="Arial"/>
    </font>
    <font>
      <sz val="8"/>
      <color theme="1"/>
      <name val="Arial"/>
    </font>
    <font>
      <sz val="7"/>
      <color theme="1"/>
      <name val="Arial"/>
    </font>
    <font>
      <b/>
      <i/>
      <sz val="11"/>
      <color theme="1"/>
      <name val="Arial"/>
    </font>
    <font>
      <b/>
      <sz val="11"/>
      <color theme="1"/>
      <name val="Arial"/>
    </font>
    <font>
      <sz val="7.5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color rgb="FF000000"/>
      <name val="Arial"/>
    </font>
    <font>
      <b/>
      <sz val="14"/>
      <name val="Arial"/>
    </font>
    <font>
      <b/>
      <sz val="12"/>
      <name val="Arial"/>
    </font>
    <font>
      <b/>
      <sz val="16"/>
      <name val="Arial"/>
    </font>
    <font>
      <b/>
      <u/>
      <sz val="16"/>
      <name val="Arial"/>
    </font>
    <font>
      <u/>
      <sz val="16"/>
      <name val="Arial"/>
    </font>
    <font>
      <b/>
      <sz val="22"/>
      <name val="Arial"/>
    </font>
    <font>
      <sz val="6"/>
      <name val="Arial"/>
    </font>
    <font>
      <sz val="6"/>
      <color rgb="FF000000"/>
      <name val="Arial"/>
    </font>
    <font>
      <b/>
      <sz val="6"/>
      <color rgb="FF000000"/>
      <name val="Arial"/>
    </font>
    <font>
      <b/>
      <sz val="7"/>
      <name val="Arial"/>
    </font>
    <font>
      <sz val="8"/>
      <color rgb="FF000000"/>
      <name val="Arial"/>
    </font>
    <font>
      <sz val="7"/>
      <color rgb="FF000000"/>
      <name val="Arial"/>
    </font>
    <font>
      <sz val="10"/>
      <color indexed="81"/>
      <name val="Calibri"/>
    </font>
    <font>
      <i/>
      <sz val="7"/>
      <name val="Arial"/>
    </font>
    <font>
      <sz val="15"/>
      <color rgb="FF000000"/>
      <name val="Arial"/>
    </font>
    <font>
      <i/>
      <sz val="15"/>
      <color rgb="FF000000"/>
      <name val="Arial"/>
    </font>
    <font>
      <b/>
      <sz val="30"/>
      <color theme="0"/>
      <name val="Arial"/>
    </font>
    <font>
      <b/>
      <u/>
      <sz val="15"/>
      <color rgb="FF000000"/>
      <name val="Arial"/>
    </font>
    <font>
      <b/>
      <i/>
      <sz val="12"/>
      <color rgb="FF000000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40000610370189521"/>
        </stop>
      </gradientFill>
    </fill>
    <fill>
      <gradientFill degree="270">
        <stop position="0">
          <color theme="4" tint="0.80001220740379042"/>
        </stop>
        <stop position="1">
          <color theme="4" tint="0.40000610370189521"/>
        </stop>
      </gradient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4" tint="0.39997558519241921"/>
        <bgColor indexed="64"/>
      </patternFill>
    </fill>
  </fills>
  <borders count="9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8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96">
    <xf numFmtId="0" fontId="0" fillId="0" borderId="0" xfId="0"/>
    <xf numFmtId="0" fontId="3" fillId="0" borderId="5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5" fillId="4" borderId="8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19" fillId="0" borderId="0" xfId="1" applyFont="1" applyProtection="1"/>
    <xf numFmtId="0" fontId="20" fillId="10" borderId="0" xfId="1" applyFont="1" applyFill="1" applyProtection="1">
      <protection locked="0"/>
    </xf>
    <xf numFmtId="0" fontId="22" fillId="0" borderId="3" xfId="1" applyFont="1" applyFill="1" applyBorder="1" applyAlignment="1" applyProtection="1">
      <alignment horizontal="center" vertical="top" wrapText="1"/>
    </xf>
    <xf numFmtId="0" fontId="22" fillId="0" borderId="4" xfId="1" applyFont="1" applyFill="1" applyBorder="1" applyAlignment="1" applyProtection="1">
      <alignment horizontal="center" vertical="top" wrapText="1"/>
    </xf>
    <xf numFmtId="0" fontId="22" fillId="0" borderId="5" xfId="1" applyFont="1" applyFill="1" applyBorder="1" applyAlignment="1" applyProtection="1">
      <alignment horizontal="center" vertical="top" wrapText="1"/>
    </xf>
    <xf numFmtId="0" fontId="23" fillId="0" borderId="0" xfId="1" applyFont="1" applyProtection="1"/>
    <xf numFmtId="0" fontId="24" fillId="0" borderId="8" xfId="1" applyFont="1" applyFill="1" applyBorder="1" applyAlignment="1" applyProtection="1">
      <alignment horizontal="center" vertical="center" wrapText="1"/>
    </xf>
    <xf numFmtId="0" fontId="24" fillId="0" borderId="9" xfId="1" applyFont="1" applyFill="1" applyBorder="1" applyAlignment="1" applyProtection="1">
      <alignment horizontal="center" vertical="center" wrapText="1"/>
    </xf>
    <xf numFmtId="0" fontId="24" fillId="0" borderId="10" xfId="1" applyFont="1" applyFill="1" applyBorder="1" applyAlignment="1" applyProtection="1">
      <alignment horizontal="center" vertical="center" wrapText="1"/>
    </xf>
    <xf numFmtId="0" fontId="25" fillId="0" borderId="0" xfId="1" applyFont="1" applyAlignment="1" applyProtection="1">
      <alignment horizontal="center" vertical="center"/>
    </xf>
    <xf numFmtId="0" fontId="19" fillId="0" borderId="11" xfId="1" applyFont="1" applyBorder="1" applyProtection="1"/>
    <xf numFmtId="164" fontId="19" fillId="0" borderId="12" xfId="1" applyNumberFormat="1" applyFont="1" applyBorder="1" applyProtection="1"/>
    <xf numFmtId="0" fontId="19" fillId="0" borderId="13" xfId="1" applyFont="1" applyBorder="1" applyProtection="1">
      <protection locked="0"/>
    </xf>
    <xf numFmtId="0" fontId="19" fillId="0" borderId="14" xfId="1" applyFont="1" applyBorder="1" applyProtection="1">
      <protection locked="0"/>
    </xf>
    <xf numFmtId="0" fontId="19" fillId="0" borderId="15" xfId="1" applyFont="1" applyBorder="1" applyProtection="1">
      <protection locked="0"/>
    </xf>
    <xf numFmtId="0" fontId="19" fillId="0" borderId="16" xfId="1" applyFont="1" applyBorder="1" applyProtection="1"/>
    <xf numFmtId="164" fontId="19" fillId="0" borderId="17" xfId="1" applyNumberFormat="1" applyFont="1" applyBorder="1" applyProtection="1"/>
    <xf numFmtId="0" fontId="19" fillId="0" borderId="18" xfId="1" applyFont="1" applyBorder="1" applyProtection="1">
      <protection locked="0"/>
    </xf>
    <xf numFmtId="0" fontId="19" fillId="0" borderId="19" xfId="1" applyFont="1" applyBorder="1" applyProtection="1">
      <protection locked="0"/>
    </xf>
    <xf numFmtId="0" fontId="19" fillId="0" borderId="20" xfId="1" applyFont="1" applyBorder="1" applyProtection="1">
      <protection locked="0"/>
    </xf>
    <xf numFmtId="0" fontId="19" fillId="0" borderId="21" xfId="1" applyFont="1" applyBorder="1" applyProtection="1"/>
    <xf numFmtId="0" fontId="19" fillId="0" borderId="22" xfId="1" applyFont="1" applyBorder="1" applyProtection="1">
      <protection locked="0"/>
    </xf>
    <xf numFmtId="0" fontId="19" fillId="0" borderId="23" xfId="1" applyFont="1" applyBorder="1" applyProtection="1">
      <protection locked="0"/>
    </xf>
    <xf numFmtId="0" fontId="19" fillId="0" borderId="24" xfId="1" applyFont="1" applyBorder="1" applyProtection="1">
      <protection locked="0"/>
    </xf>
    <xf numFmtId="0" fontId="19" fillId="3" borderId="25" xfId="1" applyFont="1" applyFill="1" applyBorder="1" applyProtection="1"/>
    <xf numFmtId="0" fontId="19" fillId="3" borderId="27" xfId="1" applyFont="1" applyFill="1" applyBorder="1" applyProtection="1">
      <protection locked="0"/>
    </xf>
    <xf numFmtId="0" fontId="19" fillId="3" borderId="28" xfId="1" applyFont="1" applyFill="1" applyBorder="1" applyProtection="1">
      <protection locked="0"/>
    </xf>
    <xf numFmtId="0" fontId="19" fillId="3" borderId="29" xfId="1" applyFont="1" applyFill="1" applyBorder="1" applyProtection="1">
      <protection locked="0"/>
    </xf>
    <xf numFmtId="0" fontId="19" fillId="3" borderId="30" xfId="1" applyFont="1" applyFill="1" applyBorder="1" applyProtection="1">
      <protection locked="0"/>
    </xf>
    <xf numFmtId="0" fontId="19" fillId="3" borderId="16" xfId="1" applyFont="1" applyFill="1" applyBorder="1" applyProtection="1"/>
    <xf numFmtId="164" fontId="19" fillId="3" borderId="17" xfId="1" applyNumberFormat="1" applyFont="1" applyFill="1" applyBorder="1" applyProtection="1"/>
    <xf numFmtId="0" fontId="19" fillId="3" borderId="18" xfId="1" applyFont="1" applyFill="1" applyBorder="1" applyProtection="1">
      <protection locked="0"/>
    </xf>
    <xf numFmtId="0" fontId="19" fillId="3" borderId="19" xfId="1" applyFont="1" applyFill="1" applyBorder="1" applyProtection="1">
      <protection locked="0"/>
    </xf>
    <xf numFmtId="0" fontId="19" fillId="3" borderId="20" xfId="1" applyFont="1" applyFill="1" applyBorder="1" applyProtection="1">
      <protection locked="0"/>
    </xf>
    <xf numFmtId="0" fontId="19" fillId="3" borderId="8" xfId="1" applyFont="1" applyFill="1" applyBorder="1" applyProtection="1">
      <protection locked="0"/>
    </xf>
    <xf numFmtId="0" fontId="19" fillId="3" borderId="9" xfId="1" applyFont="1" applyFill="1" applyBorder="1" applyProtection="1">
      <protection locked="0"/>
    </xf>
    <xf numFmtId="0" fontId="19" fillId="3" borderId="10" xfId="1" applyFont="1" applyFill="1" applyBorder="1" applyProtection="1">
      <protection locked="0"/>
    </xf>
    <xf numFmtId="164" fontId="19" fillId="0" borderId="31" xfId="1" applyNumberFormat="1" applyFont="1" applyBorder="1" applyProtection="1"/>
    <xf numFmtId="0" fontId="19" fillId="0" borderId="9" xfId="1" applyFont="1" applyBorder="1" applyProtection="1">
      <protection locked="0"/>
    </xf>
    <xf numFmtId="0" fontId="19" fillId="0" borderId="10" xfId="1" applyFont="1" applyBorder="1" applyProtection="1">
      <protection locked="0"/>
    </xf>
    <xf numFmtId="0" fontId="19" fillId="0" borderId="8" xfId="1" applyFont="1" applyBorder="1" applyProtection="1">
      <protection locked="0"/>
    </xf>
    <xf numFmtId="0" fontId="19" fillId="0" borderId="34" xfId="1" applyFont="1" applyBorder="1" applyAlignment="1" applyProtection="1">
      <alignment horizontal="center" vertical="center"/>
    </xf>
    <xf numFmtId="0" fontId="19" fillId="0" borderId="19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26" fillId="0" borderId="0" xfId="1" applyFont="1" applyProtection="1"/>
    <xf numFmtId="0" fontId="27" fillId="0" borderId="0" xfId="1" applyFont="1" applyAlignment="1" applyProtection="1">
      <alignment horizontal="center" vertical="center"/>
    </xf>
    <xf numFmtId="0" fontId="20" fillId="0" borderId="0" xfId="1" applyFont="1" applyProtection="1"/>
    <xf numFmtId="0" fontId="28" fillId="0" borderId="9" xfId="1" applyFont="1" applyFill="1" applyBorder="1" applyAlignment="1" applyProtection="1">
      <alignment horizontal="center" vertical="center" wrapText="1"/>
    </xf>
    <xf numFmtId="164" fontId="29" fillId="0" borderId="12" xfId="1" applyNumberFormat="1" applyFont="1" applyBorder="1" applyProtection="1"/>
    <xf numFmtId="164" fontId="29" fillId="0" borderId="17" xfId="1" applyNumberFormat="1" applyFont="1" applyBorder="1" applyProtection="1"/>
    <xf numFmtId="164" fontId="29" fillId="10" borderId="26" xfId="1" applyNumberFormat="1" applyFont="1" applyFill="1" applyBorder="1" applyProtection="1">
      <protection locked="0"/>
    </xf>
    <xf numFmtId="164" fontId="29" fillId="3" borderId="17" xfId="1" applyNumberFormat="1" applyFont="1" applyFill="1" applyBorder="1" applyProtection="1"/>
    <xf numFmtId="164" fontId="29" fillId="0" borderId="31" xfId="1" applyNumberFormat="1" applyFont="1" applyBorder="1" applyProtection="1"/>
    <xf numFmtId="0" fontId="30" fillId="0" borderId="0" xfId="1" applyFont="1" applyAlignment="1" applyProtection="1">
      <alignment horizontal="center" vertical="center"/>
    </xf>
    <xf numFmtId="0" fontId="31" fillId="0" borderId="0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165" fontId="42" fillId="0" borderId="59" xfId="0" applyNumberFormat="1" applyFont="1" applyFill="1" applyBorder="1" applyAlignment="1">
      <alignment horizontal="center" vertical="center"/>
    </xf>
    <xf numFmtId="165" fontId="42" fillId="0" borderId="58" xfId="0" applyNumberFormat="1" applyFont="1" applyFill="1" applyBorder="1" applyAlignment="1">
      <alignment horizontal="center" vertical="center"/>
    </xf>
    <xf numFmtId="165" fontId="42" fillId="0" borderId="55" xfId="0" applyNumberFormat="1" applyFont="1" applyFill="1" applyBorder="1" applyAlignment="1">
      <alignment horizontal="center" vertical="center"/>
    </xf>
    <xf numFmtId="1" fontId="42" fillId="0" borderId="67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165" fontId="42" fillId="0" borderId="60" xfId="0" applyNumberFormat="1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left" vertical="center" wrapText="1"/>
    </xf>
    <xf numFmtId="0" fontId="42" fillId="0" borderId="65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165" fontId="42" fillId="0" borderId="68" xfId="0" applyNumberFormat="1" applyFont="1" applyFill="1" applyBorder="1" applyAlignment="1">
      <alignment horizontal="center" vertical="center"/>
    </xf>
    <xf numFmtId="165" fontId="42" fillId="0" borderId="67" xfId="0" applyNumberFormat="1" applyFont="1" applyFill="1" applyBorder="1" applyAlignment="1">
      <alignment horizontal="center" vertical="center"/>
    </xf>
    <xf numFmtId="165" fontId="42" fillId="0" borderId="64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165" fontId="42" fillId="0" borderId="69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left" vertical="top"/>
    </xf>
    <xf numFmtId="0" fontId="38" fillId="0" borderId="74" xfId="0" applyFont="1" applyFill="1" applyBorder="1" applyAlignment="1">
      <alignment horizontal="left" vertical="center" wrapText="1"/>
    </xf>
    <xf numFmtId="0" fontId="42" fillId="0" borderId="75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165" fontId="42" fillId="0" borderId="78" xfId="0" applyNumberFormat="1" applyFont="1" applyFill="1" applyBorder="1" applyAlignment="1">
      <alignment horizontal="center" vertical="center"/>
    </xf>
    <xf numFmtId="165" fontId="42" fillId="0" borderId="77" xfId="0" applyNumberFormat="1" applyFont="1" applyFill="1" applyBorder="1" applyAlignment="1">
      <alignment horizontal="center" vertical="center"/>
    </xf>
    <xf numFmtId="165" fontId="42" fillId="0" borderId="79" xfId="0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1" fontId="42" fillId="0" borderId="79" xfId="0" applyNumberFormat="1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1" fontId="42" fillId="0" borderId="60" xfId="0" applyNumberFormat="1" applyFont="1" applyFill="1" applyBorder="1" applyAlignment="1">
      <alignment horizontal="center" vertical="center"/>
    </xf>
    <xf numFmtId="1" fontId="42" fillId="0" borderId="69" xfId="0" applyNumberFormat="1" applyFont="1" applyFill="1" applyBorder="1" applyAlignment="1">
      <alignment horizontal="center" vertical="center"/>
    </xf>
    <xf numFmtId="0" fontId="39" fillId="5" borderId="66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165" fontId="43" fillId="6" borderId="66" xfId="0" applyNumberFormat="1" applyFont="1" applyFill="1" applyBorder="1" applyAlignment="1">
      <alignment horizontal="center" vertical="center"/>
    </xf>
    <xf numFmtId="0" fontId="43" fillId="5" borderId="66" xfId="0" applyFont="1" applyFill="1" applyBorder="1" applyAlignment="1">
      <alignment horizontal="center" vertical="center"/>
    </xf>
    <xf numFmtId="0" fontId="43" fillId="5" borderId="7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left" vertical="center" wrapText="1"/>
    </xf>
    <xf numFmtId="0" fontId="42" fillId="5" borderId="40" xfId="0" applyFont="1" applyFill="1" applyBorder="1" applyAlignment="1">
      <alignment horizontal="center" vertical="center"/>
    </xf>
    <xf numFmtId="0" fontId="31" fillId="5" borderId="85" xfId="0" applyFont="1" applyFill="1" applyBorder="1" applyAlignment="1">
      <alignment horizontal="center" vertical="center"/>
    </xf>
    <xf numFmtId="0" fontId="42" fillId="5" borderId="42" xfId="0" applyFont="1" applyFill="1" applyBorder="1" applyAlignment="1">
      <alignment horizontal="center" vertical="center"/>
    </xf>
    <xf numFmtId="165" fontId="42" fillId="5" borderId="40" xfId="0" applyNumberFormat="1" applyFont="1" applyFill="1" applyBorder="1" applyAlignment="1">
      <alignment horizontal="center" vertical="center"/>
    </xf>
    <xf numFmtId="0" fontId="42" fillId="5" borderId="44" xfId="0" applyFont="1" applyFill="1" applyBorder="1" applyAlignment="1">
      <alignment horizontal="center" vertical="center"/>
    </xf>
    <xf numFmtId="165" fontId="42" fillId="5" borderId="44" xfId="0" applyNumberFormat="1" applyFont="1" applyFill="1" applyBorder="1" applyAlignment="1">
      <alignment horizontal="center" vertical="center"/>
    </xf>
    <xf numFmtId="165" fontId="42" fillId="6" borderId="44" xfId="0" applyNumberFormat="1" applyFont="1" applyFill="1" applyBorder="1" applyAlignment="1">
      <alignment horizontal="center" vertical="center"/>
    </xf>
    <xf numFmtId="1" fontId="42" fillId="5" borderId="44" xfId="0" applyNumberFormat="1" applyFont="1" applyFill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5" borderId="86" xfId="0" applyFont="1" applyFill="1" applyBorder="1" applyAlignment="1">
      <alignment horizontal="center" vertical="center"/>
    </xf>
    <xf numFmtId="0" fontId="38" fillId="5" borderId="64" xfId="0" applyFont="1" applyFill="1" applyBorder="1" applyAlignment="1">
      <alignment horizontal="left" vertical="center" wrapText="1"/>
    </xf>
    <xf numFmtId="0" fontId="42" fillId="5" borderId="65" xfId="0" applyFont="1" applyFill="1" applyBorder="1" applyAlignment="1">
      <alignment horizontal="center" vertical="center"/>
    </xf>
    <xf numFmtId="0" fontId="31" fillId="5" borderId="66" xfId="0" applyFont="1" applyFill="1" applyBorder="1" applyAlignment="1">
      <alignment horizontal="center" vertical="center"/>
    </xf>
    <xf numFmtId="0" fontId="42" fillId="5" borderId="67" xfId="0" applyFont="1" applyFill="1" applyBorder="1" applyAlignment="1">
      <alignment horizontal="center" vertical="center"/>
    </xf>
    <xf numFmtId="165" fontId="42" fillId="5" borderId="65" xfId="0" applyNumberFormat="1" applyFont="1" applyFill="1" applyBorder="1" applyAlignment="1">
      <alignment horizontal="center" vertical="center"/>
    </xf>
    <xf numFmtId="0" fontId="42" fillId="5" borderId="69" xfId="0" applyFont="1" applyFill="1" applyBorder="1" applyAlignment="1">
      <alignment horizontal="center" vertical="center"/>
    </xf>
    <xf numFmtId="165" fontId="42" fillId="5" borderId="69" xfId="0" applyNumberFormat="1" applyFont="1" applyFill="1" applyBorder="1" applyAlignment="1">
      <alignment horizontal="center" vertical="center"/>
    </xf>
    <xf numFmtId="165" fontId="42" fillId="6" borderId="69" xfId="0" applyNumberFormat="1" applyFont="1" applyFill="1" applyBorder="1" applyAlignment="1">
      <alignment horizontal="center" vertical="center"/>
    </xf>
    <xf numFmtId="1" fontId="42" fillId="5" borderId="69" xfId="0" applyNumberFormat="1" applyFont="1" applyFill="1" applyBorder="1" applyAlignment="1">
      <alignment horizontal="center" vertical="center"/>
    </xf>
    <xf numFmtId="0" fontId="31" fillId="5" borderId="69" xfId="0" applyFont="1" applyFill="1" applyBorder="1" applyAlignment="1">
      <alignment horizontal="center" vertical="center"/>
    </xf>
    <xf numFmtId="0" fontId="31" fillId="5" borderId="88" xfId="0" applyFont="1" applyFill="1" applyBorder="1" applyAlignment="1">
      <alignment horizontal="center" vertical="center"/>
    </xf>
    <xf numFmtId="0" fontId="38" fillId="5" borderId="74" xfId="0" applyFont="1" applyFill="1" applyBorder="1" applyAlignment="1">
      <alignment horizontal="left" vertical="center" wrapText="1"/>
    </xf>
    <xf numFmtId="0" fontId="42" fillId="5" borderId="75" xfId="0" applyFont="1" applyFill="1" applyBorder="1" applyAlignment="1">
      <alignment horizontal="center" vertical="center"/>
    </xf>
    <xf numFmtId="0" fontId="31" fillId="5" borderId="76" xfId="0" applyFont="1" applyFill="1" applyBorder="1" applyAlignment="1">
      <alignment horizontal="center" vertical="center"/>
    </xf>
    <xf numFmtId="0" fontId="42" fillId="5" borderId="77" xfId="0" applyFont="1" applyFill="1" applyBorder="1" applyAlignment="1">
      <alignment horizontal="center" vertical="center"/>
    </xf>
    <xf numFmtId="165" fontId="42" fillId="5" borderId="75" xfId="0" applyNumberFormat="1" applyFont="1" applyFill="1" applyBorder="1" applyAlignment="1">
      <alignment horizontal="center" vertical="center"/>
    </xf>
    <xf numFmtId="0" fontId="42" fillId="5" borderId="79" xfId="0" applyFont="1" applyFill="1" applyBorder="1" applyAlignment="1">
      <alignment horizontal="center" vertical="center"/>
    </xf>
    <xf numFmtId="165" fontId="42" fillId="5" borderId="79" xfId="0" applyNumberFormat="1" applyFont="1" applyFill="1" applyBorder="1" applyAlignment="1">
      <alignment horizontal="center" vertical="center"/>
    </xf>
    <xf numFmtId="165" fontId="42" fillId="6" borderId="79" xfId="0" applyNumberFormat="1" applyFont="1" applyFill="1" applyBorder="1" applyAlignment="1">
      <alignment horizontal="center" vertical="center"/>
    </xf>
    <xf numFmtId="1" fontId="42" fillId="5" borderId="79" xfId="0" applyNumberFormat="1" applyFont="1" applyFill="1" applyBorder="1" applyAlignment="1">
      <alignment horizontal="center" vertical="center"/>
    </xf>
    <xf numFmtId="0" fontId="31" fillId="5" borderId="79" xfId="0" applyFont="1" applyFill="1" applyBorder="1" applyAlignment="1">
      <alignment horizontal="center" vertical="center"/>
    </xf>
    <xf numFmtId="0" fontId="31" fillId="5" borderId="8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1" fontId="42" fillId="0" borderId="61" xfId="0" applyNumberFormat="1" applyFont="1" applyFill="1" applyBorder="1" applyAlignment="1">
      <alignment horizontal="center" vertical="center"/>
    </xf>
    <xf numFmtId="1" fontId="42" fillId="0" borderId="42" xfId="0" applyNumberFormat="1" applyFont="1" applyFill="1" applyBorder="1" applyAlignment="1">
      <alignment horizontal="center" vertical="center"/>
    </xf>
    <xf numFmtId="1" fontId="42" fillId="0" borderId="67" xfId="0" applyNumberFormat="1" applyFont="1" applyBorder="1" applyAlignment="1">
      <alignment horizontal="center" vertical="center"/>
    </xf>
    <xf numFmtId="1" fontId="42" fillId="0" borderId="42" xfId="0" applyNumberFormat="1" applyFont="1" applyBorder="1" applyAlignment="1">
      <alignment horizontal="center" vertical="center"/>
    </xf>
    <xf numFmtId="1" fontId="42" fillId="0" borderId="80" xfId="0" applyNumberFormat="1" applyFont="1" applyBorder="1" applyAlignment="1">
      <alignment horizontal="center" vertical="center"/>
    </xf>
    <xf numFmtId="1" fontId="42" fillId="0" borderId="44" xfId="0" applyNumberFormat="1" applyFont="1" applyBorder="1" applyAlignment="1">
      <alignment horizontal="center" vertical="center"/>
    </xf>
    <xf numFmtId="1" fontId="42" fillId="11" borderId="44" xfId="0" applyNumberFormat="1" applyFont="1" applyFill="1" applyBorder="1" applyAlignment="1">
      <alignment horizontal="center" vertical="center"/>
    </xf>
    <xf numFmtId="1" fontId="42" fillId="11" borderId="8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7" fillId="0" borderId="0" xfId="5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7" fillId="0" borderId="0" xfId="5" applyAlignment="1">
      <alignment horizontal="center" vertical="top"/>
    </xf>
    <xf numFmtId="164" fontId="19" fillId="10" borderId="97" xfId="1" applyNumberFormat="1" applyFont="1" applyFill="1" applyBorder="1" applyProtection="1">
      <protection locked="0"/>
    </xf>
    <xf numFmtId="0" fontId="24" fillId="0" borderId="19" xfId="1" applyFont="1" applyFill="1" applyBorder="1" applyAlignment="1" applyProtection="1">
      <alignment horizontal="center" vertical="center" wrapText="1"/>
    </xf>
    <xf numFmtId="1" fontId="0" fillId="0" borderId="19" xfId="0" applyNumberFormat="1" applyBorder="1" applyProtection="1">
      <protection locked="0"/>
    </xf>
    <xf numFmtId="0" fontId="48" fillId="12" borderId="1" xfId="0" applyFont="1" applyFill="1" applyBorder="1" applyAlignment="1">
      <alignment horizontal="center" vertical="center"/>
    </xf>
    <xf numFmtId="0" fontId="48" fillId="12" borderId="36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8" fillId="12" borderId="25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54" xfId="0" applyFont="1" applyFill="1" applyBorder="1" applyAlignment="1">
      <alignment horizontal="center" vertical="center"/>
    </xf>
    <xf numFmtId="0" fontId="50" fillId="0" borderId="25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54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1" fillId="2" borderId="1" xfId="1" applyFont="1" applyFill="1" applyBorder="1" applyAlignment="1" applyProtection="1">
      <alignment horizontal="center" vertical="center"/>
    </xf>
    <xf numFmtId="0" fontId="21" fillId="2" borderId="2" xfId="1" applyFont="1" applyFill="1" applyBorder="1" applyAlignment="1" applyProtection="1">
      <alignment horizontal="center" vertical="center"/>
    </xf>
    <xf numFmtId="0" fontId="21" fillId="2" borderId="6" xfId="1" applyFont="1" applyFill="1" applyBorder="1" applyAlignment="1" applyProtection="1">
      <alignment horizontal="center" vertical="center"/>
    </xf>
    <xf numFmtId="0" fontId="21" fillId="2" borderId="82" xfId="1" applyFont="1" applyFill="1" applyBorder="1" applyAlignment="1" applyProtection="1">
      <alignment horizontal="center" vertical="center"/>
    </xf>
    <xf numFmtId="0" fontId="19" fillId="2" borderId="32" xfId="1" applyFont="1" applyFill="1" applyBorder="1" applyAlignment="1" applyProtection="1">
      <alignment horizontal="center" vertical="center"/>
    </xf>
    <xf numFmtId="0" fontId="19" fillId="2" borderId="37" xfId="1" applyFont="1" applyFill="1" applyBorder="1" applyAlignment="1" applyProtection="1">
      <alignment horizontal="center" vertical="center"/>
    </xf>
    <xf numFmtId="0" fontId="21" fillId="2" borderId="7" xfId="1" applyFont="1" applyFill="1" applyBorder="1" applyAlignment="1" applyProtection="1">
      <alignment horizontal="center" vertical="center"/>
    </xf>
    <xf numFmtId="0" fontId="19" fillId="2" borderId="33" xfId="1" applyFont="1" applyFill="1" applyBorder="1" applyAlignment="1" applyProtection="1">
      <alignment horizontal="center" vertical="center"/>
    </xf>
    <xf numFmtId="0" fontId="37" fillId="8" borderId="6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12" fillId="8" borderId="82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left" vertical="center" textRotation="90" wrapText="1"/>
    </xf>
    <xf numFmtId="0" fontId="41" fillId="0" borderId="73" xfId="0" applyFont="1" applyFill="1" applyBorder="1" applyAlignment="1">
      <alignment horizontal="left" vertical="center" textRotation="90" wrapText="1"/>
    </xf>
    <xf numFmtId="0" fontId="31" fillId="5" borderId="0" xfId="0" applyFont="1" applyFill="1" applyBorder="1" applyAlignment="1">
      <alignment horizontal="center" vertical="center"/>
    </xf>
    <xf numFmtId="0" fontId="31" fillId="5" borderId="87" xfId="0" applyFont="1" applyFill="1" applyBorder="1" applyAlignment="1">
      <alignment horizontal="center" vertical="center"/>
    </xf>
    <xf numFmtId="0" fontId="31" fillId="5" borderId="82" xfId="0" applyFont="1" applyFill="1" applyBorder="1" applyAlignment="1">
      <alignment horizontal="center" vertical="center"/>
    </xf>
    <xf numFmtId="0" fontId="31" fillId="5" borderId="90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31" fillId="5" borderId="9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left" vertical="center" textRotation="90" wrapText="1"/>
    </xf>
    <xf numFmtId="0" fontId="31" fillId="5" borderId="5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4" fillId="8" borderId="37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31" fillId="8" borderId="32" xfId="0" applyFont="1" applyFill="1" applyBorder="1" applyAlignment="1">
      <alignment horizontal="center" vertical="top"/>
    </xf>
    <xf numFmtId="0" fontId="31" fillId="8" borderId="37" xfId="0" applyFont="1" applyFill="1" applyBorder="1" applyAlignment="1">
      <alignment horizontal="center" vertical="top"/>
    </xf>
    <xf numFmtId="0" fontId="31" fillId="8" borderId="33" xfId="0" applyFont="1" applyFill="1" applyBorder="1" applyAlignment="1">
      <alignment horizontal="center" vertical="top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25" xfId="0" applyFont="1" applyFill="1" applyBorder="1" applyAlignment="1">
      <alignment horizontal="center" vertical="center" wrapText="1"/>
    </xf>
    <xf numFmtId="0" fontId="22" fillId="9" borderId="54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</cellXfs>
  <cellStyles count="8">
    <cellStyle name="Followed Hyperlink" xfId="3" builtinId="9" hidden="1"/>
    <cellStyle name="Followed Hyperlink" xfId="6" builtinId="9" hidden="1"/>
    <cellStyle name="Followed Hyperlink" xfId="7" builtinId="9" hidden="1"/>
    <cellStyle name="Hyperlink" xfId="2" builtinId="8" hidden="1"/>
    <cellStyle name="Hyperlink" xfId="5" builtinId="8"/>
    <cellStyle name="Normal" xfId="0" builtinId="0"/>
    <cellStyle name="Normal 2" xfId="1"/>
    <cellStyle name="Normal 3" xfId="4"/>
  </cellStyles>
  <dxfs count="58"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9"/>
          </stop>
        </gradientFill>
      </fill>
    </dxf>
    <dxf>
      <fill>
        <gradientFill degree="90">
          <stop position="0">
            <color rgb="FFFFAFAF"/>
          </stop>
          <stop position="1">
            <color rgb="FFC0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9"/>
          </stop>
        </gradientFill>
      </fill>
    </dxf>
    <dxf>
      <fill>
        <gradientFill degree="90">
          <stop position="0">
            <color rgb="FFFFAFAF"/>
          </stop>
          <stop position="1">
            <color rgb="FFC0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9"/>
          </stop>
        </gradientFill>
      </fill>
    </dxf>
    <dxf>
      <fill>
        <gradientFill degree="90">
          <stop position="0">
            <color rgb="FFFFAFAF"/>
          </stop>
          <stop position="1">
            <color rgb="FFC0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9"/>
          </stop>
        </gradientFill>
      </fill>
    </dxf>
    <dxf>
      <fill>
        <gradientFill degree="90">
          <stop position="0">
            <color rgb="FFFFAFAF"/>
          </stop>
          <stop position="1">
            <color rgb="FFC00000"/>
          </stop>
        </gradientFill>
      </fill>
    </dxf>
    <dxf>
      <font>
        <b/>
        <i val="0"/>
        <color auto="1"/>
      </font>
      <fill>
        <gradientFill>
          <stop position="0">
            <color theme="0" tint="-5.0965910824915313E-2"/>
          </stop>
          <stop position="1">
            <color rgb="FFFF8B8B"/>
          </stop>
        </gradient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theme="9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34900967436750391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40000610370189521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40000610370189521"/>
          </stop>
        </gradientFill>
      </fill>
    </dxf>
    <dxf>
      <font>
        <b/>
        <i val="0"/>
        <color auto="1"/>
      </font>
      <fill>
        <gradientFill>
          <stop position="0">
            <color theme="0" tint="-5.0965910824915313E-2"/>
          </stop>
          <stop position="1">
            <color rgb="FFFF8B8B"/>
          </stop>
        </gradient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theme="9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34900967436750391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40000610370189521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40000610370189521"/>
          </stop>
        </gradientFill>
      </fill>
    </dxf>
    <dxf>
      <font>
        <b/>
        <i val="0"/>
        <color auto="1"/>
      </font>
      <fill>
        <gradientFill>
          <stop position="0">
            <color theme="0" tint="-5.0965910824915313E-2"/>
          </stop>
          <stop position="1">
            <color rgb="FFFF8B8B"/>
          </stop>
        </gradient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theme="9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34900967436750391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40000610370189521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40000610370189521"/>
          </stop>
        </gradientFill>
      </fill>
    </dxf>
    <dxf>
      <font>
        <b/>
        <i val="0"/>
        <color auto="1"/>
      </font>
      <fill>
        <gradientFill>
          <stop position="0">
            <color theme="0" tint="-5.0965910824915313E-2"/>
          </stop>
          <stop position="1">
            <color rgb="FFFF8B8B"/>
          </stop>
        </gradient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40000610370189521"/>
          </stop>
        </gradientFill>
      </fill>
    </dxf>
    <dxf>
      <fill>
        <gradientFill degree="90">
          <stop position="0">
            <color rgb="FFFFC5C5"/>
          </stop>
          <stop position="1">
            <color rgb="FFD60000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theme="9"/>
          </stop>
        </gradientFill>
      </fill>
    </dxf>
    <dxf>
      <font>
        <color theme="0"/>
      </font>
      <fill>
        <gradientFill degree="90">
          <stop position="0">
            <color theme="0" tint="-5.0965910824915313E-2"/>
          </stop>
          <stop position="1">
            <color theme="0" tint="-0.34900967436750391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4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t.eisenlohr.moul@gmail.com" TargetMode="External"/><Relationship Id="rId2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.eisenlohr.moul@gmail.com" TargetMode="External"/><Relationship Id="rId2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t.eisenlohr.moul@gmail.com" TargetMode="External"/><Relationship Id="rId2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t.eisenlohr.moul@gmail.com" TargetMode="External"/><Relationship Id="rId2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S33"/>
  <sheetViews>
    <sheetView tabSelected="1" workbookViewId="0">
      <selection activeCell="T14" sqref="T14"/>
    </sheetView>
  </sheetViews>
  <sheetFormatPr baseColWidth="10" defaultRowHeight="13" x14ac:dyDescent="0.15"/>
  <cols>
    <col min="1" max="1" width="2.59765625" customWidth="1"/>
  </cols>
  <sheetData>
    <row r="1" spans="2:19" ht="14" thickBot="1" x14ac:dyDescent="0.2"/>
    <row r="2" spans="2:19" x14ac:dyDescent="0.15">
      <c r="B2" s="174" t="s">
        <v>154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6"/>
    </row>
    <row r="3" spans="2:19" x14ac:dyDescent="0.15"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9"/>
    </row>
    <row r="4" spans="2:19" x14ac:dyDescent="0.15"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</row>
    <row r="5" spans="2:19" x14ac:dyDescent="0.15"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9"/>
    </row>
    <row r="6" spans="2:19" x14ac:dyDescent="0.15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9"/>
    </row>
    <row r="7" spans="2:19" x14ac:dyDescent="0.15"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</row>
    <row r="8" spans="2:19" x14ac:dyDescent="0.15"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</row>
    <row r="9" spans="2:19" x14ac:dyDescent="0.15"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9"/>
    </row>
    <row r="10" spans="2:19" x14ac:dyDescent="0.15">
      <c r="B10" s="177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</row>
    <row r="11" spans="2:19" hidden="1" x14ac:dyDescent="0.15"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9"/>
    </row>
    <row r="12" spans="2:19" x14ac:dyDescent="0.15">
      <c r="B12" s="180" t="s">
        <v>156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2"/>
    </row>
    <row r="13" spans="2:19" x14ac:dyDescent="0.15">
      <c r="B13" s="180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2"/>
    </row>
    <row r="14" spans="2:19" x14ac:dyDescent="0.15">
      <c r="B14" s="180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2:19" x14ac:dyDescent="0.15">
      <c r="B15" s="180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2"/>
    </row>
    <row r="16" spans="2:19" x14ac:dyDescent="0.15">
      <c r="B16" s="183" t="s">
        <v>155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5"/>
    </row>
    <row r="17" spans="2:19" x14ac:dyDescent="0.15">
      <c r="B17" s="186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5"/>
    </row>
    <row r="18" spans="2:19" x14ac:dyDescent="0.15">
      <c r="B18" s="186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5"/>
    </row>
    <row r="19" spans="2:19" x14ac:dyDescent="0.15">
      <c r="B19" s="186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5"/>
    </row>
    <row r="20" spans="2:19" x14ac:dyDescent="0.15">
      <c r="B20" s="186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5"/>
    </row>
    <row r="21" spans="2:19" x14ac:dyDescent="0.15">
      <c r="B21" s="186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5"/>
    </row>
    <row r="22" spans="2:19" x14ac:dyDescent="0.15">
      <c r="B22" s="186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5"/>
    </row>
    <row r="23" spans="2:19" x14ac:dyDescent="0.15">
      <c r="B23" s="186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5"/>
    </row>
    <row r="24" spans="2:19" x14ac:dyDescent="0.15">
      <c r="B24" s="186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5"/>
    </row>
    <row r="25" spans="2:19" x14ac:dyDescent="0.15">
      <c r="B25" s="186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5"/>
    </row>
    <row r="26" spans="2:19" x14ac:dyDescent="0.15">
      <c r="B26" s="186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5"/>
    </row>
    <row r="27" spans="2:19" x14ac:dyDescent="0.15">
      <c r="B27" s="186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5"/>
    </row>
    <row r="28" spans="2:19" x14ac:dyDescent="0.15">
      <c r="B28" s="186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5"/>
    </row>
    <row r="29" spans="2:19" x14ac:dyDescent="0.15">
      <c r="B29" s="186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5"/>
    </row>
    <row r="30" spans="2:19" x14ac:dyDescent="0.15">
      <c r="B30" s="186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5"/>
    </row>
    <row r="31" spans="2:19" x14ac:dyDescent="0.15">
      <c r="B31" s="186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5"/>
    </row>
    <row r="32" spans="2:19" x14ac:dyDescent="0.15">
      <c r="B32" s="186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5"/>
    </row>
    <row r="33" spans="2:19" ht="115" customHeight="1" thickBot="1" x14ac:dyDescent="0.2">
      <c r="B33" s="187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9"/>
    </row>
  </sheetData>
  <sheetProtection sheet="1" objects="1" scenarios="1"/>
  <mergeCells count="3">
    <mergeCell ref="B2:S11"/>
    <mergeCell ref="B12:S15"/>
    <mergeCell ref="B16:S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4" tint="0.39997558519241921"/>
    <pageSetUpPr autoPageBreaks="0"/>
  </sheetPr>
  <dimension ref="A1:Z23"/>
  <sheetViews>
    <sheetView showGridLines="0" workbookViewId="0">
      <selection activeCell="L39" sqref="L39"/>
    </sheetView>
  </sheetViews>
  <sheetFormatPr baseColWidth="10" defaultColWidth="9" defaultRowHeight="14" x14ac:dyDescent="0.15"/>
  <cols>
    <col min="1" max="1" width="12.796875" style="23" customWidth="1"/>
    <col min="2" max="2" width="12.59765625" style="23" customWidth="1"/>
    <col min="3" max="26" width="11.796875" style="23" customWidth="1"/>
    <col min="27" max="16384" width="9" style="23"/>
  </cols>
  <sheetData>
    <row r="1" spans="1:26" ht="24.75" customHeight="1" thickBot="1" x14ac:dyDescent="0.25">
      <c r="A1" s="68" t="s">
        <v>125</v>
      </c>
      <c r="B1" s="24"/>
    </row>
    <row r="2" spans="1:26" s="28" customFormat="1" ht="33" customHeight="1" x14ac:dyDescent="0.2">
      <c r="A2" s="190" t="s">
        <v>0</v>
      </c>
      <c r="B2" s="191"/>
      <c r="C2" s="25" t="s">
        <v>114</v>
      </c>
      <c r="D2" s="26" t="s">
        <v>115</v>
      </c>
      <c r="E2" s="26" t="s">
        <v>116</v>
      </c>
      <c r="F2" s="27" t="s">
        <v>117</v>
      </c>
      <c r="G2" s="25" t="s">
        <v>118</v>
      </c>
      <c r="H2" s="26" t="s">
        <v>119</v>
      </c>
      <c r="I2" s="26" t="s">
        <v>120</v>
      </c>
      <c r="J2" s="27" t="s">
        <v>121</v>
      </c>
      <c r="K2" s="25" t="s">
        <v>122</v>
      </c>
      <c r="L2" s="26" t="s">
        <v>1</v>
      </c>
      <c r="M2" s="26" t="s">
        <v>2</v>
      </c>
      <c r="N2" s="27" t="s">
        <v>3</v>
      </c>
      <c r="O2" s="25" t="s">
        <v>4</v>
      </c>
      <c r="P2" s="26" t="s">
        <v>5</v>
      </c>
      <c r="Q2" s="26" t="s">
        <v>6</v>
      </c>
      <c r="R2" s="27" t="s">
        <v>7</v>
      </c>
      <c r="S2" s="25" t="s">
        <v>8</v>
      </c>
      <c r="T2" s="26" t="s">
        <v>9</v>
      </c>
      <c r="U2" s="26" t="s">
        <v>10</v>
      </c>
      <c r="V2" s="27" t="s">
        <v>11</v>
      </c>
      <c r="W2" s="25" t="s">
        <v>12</v>
      </c>
      <c r="X2" s="26" t="s">
        <v>13</v>
      </c>
      <c r="Y2" s="26" t="s">
        <v>14</v>
      </c>
      <c r="Z2" s="27" t="s">
        <v>15</v>
      </c>
    </row>
    <row r="3" spans="1:26" s="32" customFormat="1" ht="33" customHeight="1" thickBot="1" x14ac:dyDescent="0.2">
      <c r="A3" s="192"/>
      <c r="B3" s="193"/>
      <c r="C3" s="172" t="s">
        <v>16</v>
      </c>
      <c r="D3" s="172" t="s">
        <v>17</v>
      </c>
      <c r="E3" s="172" t="s">
        <v>113</v>
      </c>
      <c r="F3" s="172" t="s">
        <v>18</v>
      </c>
      <c r="G3" s="172" t="s">
        <v>19</v>
      </c>
      <c r="H3" s="172" t="s">
        <v>20</v>
      </c>
      <c r="I3" s="172" t="s">
        <v>21</v>
      </c>
      <c r="J3" s="172" t="s">
        <v>22</v>
      </c>
      <c r="K3" s="172" t="s">
        <v>23</v>
      </c>
      <c r="L3" s="172" t="s">
        <v>24</v>
      </c>
      <c r="M3" s="172" t="s">
        <v>25</v>
      </c>
      <c r="N3" s="172" t="s">
        <v>26</v>
      </c>
      <c r="O3" s="172" t="s">
        <v>27</v>
      </c>
      <c r="P3" s="172" t="s">
        <v>28</v>
      </c>
      <c r="Q3" s="172" t="s">
        <v>29</v>
      </c>
      <c r="R3" s="172" t="s">
        <v>30</v>
      </c>
      <c r="S3" s="172" t="s">
        <v>31</v>
      </c>
      <c r="T3" s="172" t="s">
        <v>32</v>
      </c>
      <c r="U3" s="172" t="s">
        <v>33</v>
      </c>
      <c r="V3" s="172" t="s">
        <v>34</v>
      </c>
      <c r="W3" s="172" t="s">
        <v>35</v>
      </c>
      <c r="X3" s="172" t="s">
        <v>36</v>
      </c>
      <c r="Y3" s="172" t="s">
        <v>37</v>
      </c>
      <c r="Z3" s="172" t="s">
        <v>38</v>
      </c>
    </row>
    <row r="4" spans="1:26" x14ac:dyDescent="0.15">
      <c r="A4" s="33">
        <v>-7</v>
      </c>
      <c r="B4" s="34">
        <f>B11-7</f>
        <v>-7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 x14ac:dyDescent="0.15">
      <c r="A5" s="38">
        <v>-6</v>
      </c>
      <c r="B5" s="39">
        <f>B11-6</f>
        <v>-6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26" x14ac:dyDescent="0.15">
      <c r="A6" s="38">
        <v>-5</v>
      </c>
      <c r="B6" s="39">
        <f>B11-5</f>
        <v>-5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spans="1:26" x14ac:dyDescent="0.15">
      <c r="A7" s="38">
        <v>-4</v>
      </c>
      <c r="B7" s="39">
        <f>B11-4</f>
        <v>-4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 x14ac:dyDescent="0.15">
      <c r="A8" s="38">
        <v>-3</v>
      </c>
      <c r="B8" s="39">
        <f>B11-3</f>
        <v>-3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x14ac:dyDescent="0.15">
      <c r="A9" s="38">
        <v>-2</v>
      </c>
      <c r="B9" s="39">
        <f>B11-2</f>
        <v>-2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ht="15" thickBot="1" x14ac:dyDescent="0.2">
      <c r="A10" s="43">
        <v>-1</v>
      </c>
      <c r="B10" s="39">
        <f>B11-1</f>
        <v>-1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ht="15" thickBot="1" x14ac:dyDescent="0.2">
      <c r="A11" s="47">
        <v>1</v>
      </c>
      <c r="B11" s="171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 x14ac:dyDescent="0.15">
      <c r="A12" s="52">
        <v>2</v>
      </c>
      <c r="B12" s="53">
        <f>B11+1</f>
        <v>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spans="1:26" ht="15" thickBot="1" x14ac:dyDescent="0.2">
      <c r="A13" s="52">
        <v>3</v>
      </c>
      <c r="B13" s="53">
        <f>B11+2</f>
        <v>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 x14ac:dyDescent="0.15">
      <c r="A14" s="33">
        <v>4</v>
      </c>
      <c r="B14" s="34">
        <f>B11+3</f>
        <v>3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 x14ac:dyDescent="0.15">
      <c r="A15" s="38">
        <v>5</v>
      </c>
      <c r="B15" s="39">
        <f>B11+4</f>
        <v>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 x14ac:dyDescent="0.15">
      <c r="A16" s="38">
        <v>6</v>
      </c>
      <c r="B16" s="39">
        <f>B11+5</f>
        <v>5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</row>
    <row r="17" spans="1:26" x14ac:dyDescent="0.15">
      <c r="A17" s="38">
        <v>7</v>
      </c>
      <c r="B17" s="39">
        <f>B11+6</f>
        <v>6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x14ac:dyDescent="0.15">
      <c r="A18" s="38">
        <v>8</v>
      </c>
      <c r="B18" s="39">
        <f>B11+7</f>
        <v>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x14ac:dyDescent="0.15">
      <c r="A19" s="38">
        <v>9</v>
      </c>
      <c r="B19" s="39">
        <f>B11+8</f>
        <v>8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ht="15" thickBot="1" x14ac:dyDescent="0.2">
      <c r="A20" s="43">
        <v>10</v>
      </c>
      <c r="B20" s="60">
        <f>B11+9</f>
        <v>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66" customFormat="1" ht="21.75" customHeight="1" thickBot="1" x14ac:dyDescent="0.2">
      <c r="A21" s="194" t="s">
        <v>39</v>
      </c>
      <c r="B21" s="195"/>
      <c r="C21" s="65" t="e">
        <f>'Cycle 1 Diagnosis'!T7</f>
        <v>#DIV/0!</v>
      </c>
      <c r="D21" s="65" t="e">
        <f>'Cycle 1 Diagnosis'!T8</f>
        <v>#DIV/0!</v>
      </c>
      <c r="E21" s="65" t="e">
        <f>'Cycle 1 Diagnosis'!T9</f>
        <v>#DIV/0!</v>
      </c>
      <c r="F21" s="65" t="e">
        <f>'Cycle 1 Diagnosis'!T10</f>
        <v>#DIV/0!</v>
      </c>
      <c r="G21" s="65" t="e">
        <f>'Cycle 1 Diagnosis'!T11</f>
        <v>#DIV/0!</v>
      </c>
      <c r="H21" s="65" t="e">
        <f>'Cycle 1 Diagnosis'!T12</f>
        <v>#DIV/0!</v>
      </c>
      <c r="I21" s="65" t="e">
        <f>'Cycle 1 Diagnosis'!T13</f>
        <v>#DIV/0!</v>
      </c>
      <c r="J21" s="65" t="e">
        <f>'Cycle 1 Diagnosis'!T14</f>
        <v>#DIV/0!</v>
      </c>
      <c r="K21" s="65" t="e">
        <f>'Cycle 1 Diagnosis'!T15</f>
        <v>#DIV/0!</v>
      </c>
      <c r="L21" s="65" t="e">
        <f>'Cycle 1 Diagnosis'!T16</f>
        <v>#DIV/0!</v>
      </c>
      <c r="M21" s="65" t="e">
        <f>'Cycle 1 Diagnosis'!T17</f>
        <v>#DIV/0!</v>
      </c>
      <c r="N21" s="65" t="e">
        <f>'Cycle 1 Diagnosis'!T18</f>
        <v>#DIV/0!</v>
      </c>
      <c r="O21" s="65" t="e">
        <f>'Cycle 1 Diagnosis'!T19</f>
        <v>#DIV/0!</v>
      </c>
      <c r="P21" s="65" t="e">
        <f>'Cycle 1 Diagnosis'!T20</f>
        <v>#DIV/0!</v>
      </c>
      <c r="Q21" s="65" t="e">
        <f>'Cycle 1 Diagnosis'!T21</f>
        <v>#DIV/0!</v>
      </c>
      <c r="R21" s="65" t="e">
        <f>'Cycle 1 Diagnosis'!T22</f>
        <v>#DIV/0!</v>
      </c>
      <c r="S21" s="65" t="e">
        <f>'Cycle 1 Diagnosis'!T23</f>
        <v>#DIV/0!</v>
      </c>
      <c r="T21" s="65" t="e">
        <f>'Cycle 1 Diagnosis'!T24</f>
        <v>#DIV/0!</v>
      </c>
      <c r="U21" s="65" t="e">
        <f>'Cycle 1 Diagnosis'!T25</f>
        <v>#DIV/0!</v>
      </c>
      <c r="V21" s="65"/>
      <c r="W21" s="65" t="e">
        <f>'Cycle 1 Diagnosis'!T27</f>
        <v>#DIV/0!</v>
      </c>
      <c r="X21" s="65"/>
      <c r="Y21" s="65"/>
      <c r="Z21" s="65"/>
    </row>
    <row r="23" spans="1:26" x14ac:dyDescent="0.15">
      <c r="C23" s="67" t="s">
        <v>153</v>
      </c>
    </row>
  </sheetData>
  <sheetProtection selectLockedCells="1"/>
  <mergeCells count="2">
    <mergeCell ref="A2:B3"/>
    <mergeCell ref="A21:B21"/>
  </mergeCells>
  <conditionalFormatting sqref="X21:Z21 V21">
    <cfRule type="containsBlanks" dxfId="57" priority="14">
      <formula>LEN(TRIM(V21))=0</formula>
    </cfRule>
  </conditionalFormatting>
  <conditionalFormatting sqref="C21:W21">
    <cfRule type="containsText" dxfId="56" priority="10" operator="containsText" text="Yes">
      <formula>NOT(ISERROR(SEARCH("Yes",C21)))</formula>
    </cfRule>
    <cfRule type="containsText" dxfId="55" priority="11" operator="containsText" text="No">
      <formula>NOT(ISERROR(SEARCH("No",C21)))</formula>
    </cfRule>
  </conditionalFormatting>
  <conditionalFormatting sqref="A2 C2:Z2">
    <cfRule type="notContainsBlanks" dxfId="54" priority="9">
      <formula>LEN(TRIM(A2))&gt;0</formula>
    </cfRule>
  </conditionalFormatting>
  <conditionalFormatting sqref="K4:Z20">
    <cfRule type="cellIs" dxfId="53" priority="4" operator="greaterThan">
      <formula>6</formula>
    </cfRule>
    <cfRule type="dataBar" priority="5">
      <dataBar>
        <cfvo type="num" val="0"/>
        <cfvo type="num" val="7"/>
        <color rgb="FF00B0F0"/>
      </dataBar>
      <extLst>
        <ext xmlns:x14="http://schemas.microsoft.com/office/spreadsheetml/2009/9/main" uri="{B025F937-C7B1-47D3-B67F-A62EFF666E3E}">
          <x14:id>{E1EA2BFD-D78A-C848-97AA-96B8FF8B65A9}</x14:id>
        </ext>
      </extLst>
    </cfRule>
  </conditionalFormatting>
  <conditionalFormatting sqref="C19:C20 D20:I20 C4:J18">
    <cfRule type="cellIs" dxfId="52" priority="1" operator="greaterThan">
      <formula>6</formula>
    </cfRule>
    <cfRule type="dataBar" priority="3">
      <dataBar>
        <cfvo type="num" val="0"/>
        <cfvo type="num" val="7"/>
        <color rgb="FF00B0F0"/>
      </dataBar>
      <extLst>
        <ext xmlns:x14="http://schemas.microsoft.com/office/spreadsheetml/2009/9/main" uri="{B025F937-C7B1-47D3-B67F-A62EFF666E3E}">
          <x14:id>{6F45931E-1561-CE4C-904E-9C0165DBCEE8}</x14:id>
        </ext>
      </extLst>
    </cfRule>
  </conditionalFormatting>
  <conditionalFormatting sqref="C14:J18 C19:C20 D20:I20">
    <cfRule type="cellIs" dxfId="51" priority="2" operator="greaterThanOrEqual">
      <formula>4</formula>
    </cfRule>
  </conditionalFormatting>
  <pageMargins left="0.7" right="0.7" top="0.75" bottom="0.75" header="0.3" footer="0.3"/>
  <pageSetup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EA2BFD-D78A-C848-97AA-96B8FF8B65A9}">
            <x14:dataBar minLength="0" maxLength="100">
              <x14:cfvo type="num">
                <xm:f>0</xm:f>
              </x14:cfvo>
              <x14:cfvo type="num">
                <xm:f>7</xm:f>
              </x14:cfvo>
              <x14:negativeFillColor rgb="FFFF0000"/>
              <x14:axisColor rgb="FF000000"/>
            </x14:dataBar>
          </x14:cfRule>
          <xm:sqref>K4:Z20</xm:sqref>
        </x14:conditionalFormatting>
        <x14:conditionalFormatting xmlns:xm="http://schemas.microsoft.com/office/excel/2006/main">
          <x14:cfRule type="dataBar" id="{6F45931E-1561-CE4C-904E-9C0165DBCEE8}">
            <x14:dataBar minLength="0" maxLength="100">
              <x14:cfvo type="num">
                <xm:f>0</xm:f>
              </x14:cfvo>
              <x14:cfvo type="num">
                <xm:f>7</xm:f>
              </x14:cfvo>
              <x14:negativeFillColor rgb="FFFF0000"/>
              <x14:axisColor rgb="FF000000"/>
            </x14:dataBar>
          </x14:cfRule>
          <xm:sqref>C19:C20 D20:I20 C4:J18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theme="4" tint="0.39997558519241921"/>
  </sheetPr>
  <dimension ref="A1:Z23"/>
  <sheetViews>
    <sheetView showGridLines="0" workbookViewId="0">
      <selection activeCell="C23" sqref="C23"/>
    </sheetView>
  </sheetViews>
  <sheetFormatPr baseColWidth="10" defaultColWidth="9" defaultRowHeight="14" x14ac:dyDescent="0.15"/>
  <cols>
    <col min="1" max="1" width="12.796875" style="23" customWidth="1"/>
    <col min="2" max="26" width="11.796875" style="23" customWidth="1"/>
    <col min="27" max="16384" width="9" style="23"/>
  </cols>
  <sheetData>
    <row r="1" spans="1:26" ht="22.5" customHeight="1" thickBot="1" x14ac:dyDescent="0.25">
      <c r="A1" s="76" t="s">
        <v>125</v>
      </c>
      <c r="B1" s="69">
        <f>'CYCLE 1 DATA HERE'!B1</f>
        <v>0</v>
      </c>
    </row>
    <row r="2" spans="1:26" s="28" customFormat="1" ht="32" x14ac:dyDescent="0.2">
      <c r="A2" s="190" t="s">
        <v>112</v>
      </c>
      <c r="B2" s="191"/>
      <c r="C2" s="25" t="s">
        <v>114</v>
      </c>
      <c r="D2" s="26" t="s">
        <v>115</v>
      </c>
      <c r="E2" s="26" t="s">
        <v>116</v>
      </c>
      <c r="F2" s="27" t="s">
        <v>117</v>
      </c>
      <c r="G2" s="25" t="s">
        <v>118</v>
      </c>
      <c r="H2" s="26" t="s">
        <v>119</v>
      </c>
      <c r="I2" s="26" t="s">
        <v>120</v>
      </c>
      <c r="J2" s="27" t="s">
        <v>121</v>
      </c>
      <c r="K2" s="25" t="s">
        <v>122</v>
      </c>
      <c r="L2" s="26" t="s">
        <v>1</v>
      </c>
      <c r="M2" s="26" t="s">
        <v>2</v>
      </c>
      <c r="N2" s="27" t="s">
        <v>3</v>
      </c>
      <c r="O2" s="25" t="s">
        <v>4</v>
      </c>
      <c r="P2" s="26" t="s">
        <v>5</v>
      </c>
      <c r="Q2" s="26" t="s">
        <v>6</v>
      </c>
      <c r="R2" s="27" t="s">
        <v>7</v>
      </c>
      <c r="S2" s="25" t="s">
        <v>8</v>
      </c>
      <c r="T2" s="26" t="s">
        <v>9</v>
      </c>
      <c r="U2" s="26" t="s">
        <v>10</v>
      </c>
      <c r="V2" s="27" t="s">
        <v>11</v>
      </c>
      <c r="W2" s="25" t="s">
        <v>12</v>
      </c>
      <c r="X2" s="26" t="s">
        <v>13</v>
      </c>
      <c r="Y2" s="26" t="s">
        <v>14</v>
      </c>
      <c r="Z2" s="27" t="s">
        <v>15</v>
      </c>
    </row>
    <row r="3" spans="1:26" s="32" customFormat="1" ht="33" customHeight="1" thickBot="1" x14ac:dyDescent="0.2">
      <c r="A3" s="192"/>
      <c r="B3" s="196"/>
      <c r="C3" s="29" t="s">
        <v>16</v>
      </c>
      <c r="D3" s="30" t="s">
        <v>17</v>
      </c>
      <c r="E3" s="70" t="s">
        <v>113</v>
      </c>
      <c r="F3" s="31" t="s">
        <v>18</v>
      </c>
      <c r="G3" s="29" t="s">
        <v>19</v>
      </c>
      <c r="H3" s="30" t="s">
        <v>20</v>
      </c>
      <c r="I3" s="30" t="s">
        <v>21</v>
      </c>
      <c r="J3" s="31" t="s">
        <v>22</v>
      </c>
      <c r="K3" s="29" t="s">
        <v>23</v>
      </c>
      <c r="L3" s="30" t="s">
        <v>24</v>
      </c>
      <c r="M3" s="30" t="s">
        <v>25</v>
      </c>
      <c r="N3" s="31" t="s">
        <v>26</v>
      </c>
      <c r="O3" s="29" t="s">
        <v>27</v>
      </c>
      <c r="P3" s="30" t="s">
        <v>28</v>
      </c>
      <c r="Q3" s="30" t="s">
        <v>29</v>
      </c>
      <c r="R3" s="31" t="s">
        <v>30</v>
      </c>
      <c r="S3" s="29" t="s">
        <v>31</v>
      </c>
      <c r="T3" s="30" t="s">
        <v>32</v>
      </c>
      <c r="U3" s="30" t="s">
        <v>33</v>
      </c>
      <c r="V3" s="31" t="s">
        <v>34</v>
      </c>
      <c r="W3" s="29" t="s">
        <v>35</v>
      </c>
      <c r="X3" s="30" t="s">
        <v>36</v>
      </c>
      <c r="Y3" s="30" t="s">
        <v>37</v>
      </c>
      <c r="Z3" s="31" t="s">
        <v>38</v>
      </c>
    </row>
    <row r="4" spans="1:26" x14ac:dyDescent="0.15">
      <c r="A4" s="33">
        <v>-7</v>
      </c>
      <c r="B4" s="71">
        <f>B11-7</f>
        <v>-7</v>
      </c>
      <c r="C4" s="35"/>
      <c r="D4" s="36"/>
      <c r="E4" s="36"/>
      <c r="F4" s="37"/>
      <c r="G4" s="35"/>
      <c r="H4" s="36"/>
      <c r="I4" s="36"/>
      <c r="J4" s="37"/>
      <c r="K4" s="35"/>
      <c r="L4" s="36"/>
      <c r="M4" s="36"/>
      <c r="N4" s="37"/>
      <c r="O4" s="35"/>
      <c r="P4" s="36"/>
      <c r="Q4" s="36"/>
      <c r="R4" s="37"/>
      <c r="S4" s="35"/>
      <c r="T4" s="36"/>
      <c r="U4" s="36"/>
      <c r="V4" s="37"/>
      <c r="W4" s="35"/>
      <c r="X4" s="36"/>
      <c r="Y4" s="36"/>
      <c r="Z4" s="37"/>
    </row>
    <row r="5" spans="1:26" x14ac:dyDescent="0.15">
      <c r="A5" s="38">
        <v>-6</v>
      </c>
      <c r="B5" s="72">
        <f>B11-6</f>
        <v>-6</v>
      </c>
      <c r="C5" s="40"/>
      <c r="D5" s="41"/>
      <c r="E5" s="41"/>
      <c r="F5" s="42"/>
      <c r="G5" s="40"/>
      <c r="H5" s="41"/>
      <c r="I5" s="41"/>
      <c r="J5" s="42"/>
      <c r="K5" s="40"/>
      <c r="L5" s="41"/>
      <c r="M5" s="41"/>
      <c r="N5" s="42"/>
      <c r="O5" s="40"/>
      <c r="P5" s="41"/>
      <c r="Q5" s="41"/>
      <c r="R5" s="42"/>
      <c r="S5" s="40"/>
      <c r="T5" s="41"/>
      <c r="U5" s="41"/>
      <c r="V5" s="42"/>
      <c r="W5" s="40"/>
      <c r="X5" s="41"/>
      <c r="Y5" s="41"/>
      <c r="Z5" s="42"/>
    </row>
    <row r="6" spans="1:26" x14ac:dyDescent="0.15">
      <c r="A6" s="38">
        <v>-5</v>
      </c>
      <c r="B6" s="72">
        <f>B11-5</f>
        <v>-5</v>
      </c>
      <c r="C6" s="40"/>
      <c r="D6" s="41"/>
      <c r="E6" s="41"/>
      <c r="F6" s="42"/>
      <c r="G6" s="40"/>
      <c r="H6" s="41"/>
      <c r="I6" s="41"/>
      <c r="J6" s="42"/>
      <c r="K6" s="40"/>
      <c r="L6" s="41"/>
      <c r="M6" s="41"/>
      <c r="N6" s="42"/>
      <c r="O6" s="40"/>
      <c r="P6" s="41"/>
      <c r="Q6" s="41"/>
      <c r="R6" s="42"/>
      <c r="S6" s="40"/>
      <c r="T6" s="41"/>
      <c r="U6" s="41"/>
      <c r="V6" s="42"/>
      <c r="W6" s="40"/>
      <c r="X6" s="41"/>
      <c r="Y6" s="41"/>
      <c r="Z6" s="42"/>
    </row>
    <row r="7" spans="1:26" x14ac:dyDescent="0.15">
      <c r="A7" s="38">
        <v>-4</v>
      </c>
      <c r="B7" s="72">
        <f>B11-4</f>
        <v>-4</v>
      </c>
      <c r="C7" s="40"/>
      <c r="D7" s="41"/>
      <c r="E7" s="41"/>
      <c r="F7" s="42"/>
      <c r="G7" s="40"/>
      <c r="H7" s="41"/>
      <c r="I7" s="41"/>
      <c r="J7" s="42"/>
      <c r="K7" s="40"/>
      <c r="L7" s="41"/>
      <c r="M7" s="41"/>
      <c r="N7" s="42"/>
      <c r="O7" s="40"/>
      <c r="P7" s="41"/>
      <c r="Q7" s="41"/>
      <c r="R7" s="42"/>
      <c r="S7" s="40"/>
      <c r="T7" s="41"/>
      <c r="U7" s="41"/>
      <c r="V7" s="42"/>
      <c r="W7" s="40"/>
      <c r="X7" s="41"/>
      <c r="Y7" s="41"/>
      <c r="Z7" s="42"/>
    </row>
    <row r="8" spans="1:26" x14ac:dyDescent="0.15">
      <c r="A8" s="38">
        <v>-3</v>
      </c>
      <c r="B8" s="72">
        <f>B11-3</f>
        <v>-3</v>
      </c>
      <c r="C8" s="40"/>
      <c r="D8" s="41"/>
      <c r="E8" s="41"/>
      <c r="F8" s="42"/>
      <c r="G8" s="40"/>
      <c r="H8" s="41"/>
      <c r="I8" s="41"/>
      <c r="J8" s="42"/>
      <c r="K8" s="40"/>
      <c r="L8" s="41"/>
      <c r="M8" s="41"/>
      <c r="N8" s="42"/>
      <c r="O8" s="40"/>
      <c r="P8" s="41"/>
      <c r="Q8" s="41"/>
      <c r="R8" s="42"/>
      <c r="S8" s="40"/>
      <c r="T8" s="41"/>
      <c r="U8" s="41"/>
      <c r="V8" s="42"/>
      <c r="W8" s="40"/>
      <c r="X8" s="41"/>
      <c r="Y8" s="41"/>
      <c r="Z8" s="42"/>
    </row>
    <row r="9" spans="1:26" x14ac:dyDescent="0.15">
      <c r="A9" s="38">
        <v>-2</v>
      </c>
      <c r="B9" s="72">
        <f>B11-2</f>
        <v>-2</v>
      </c>
      <c r="C9" s="40"/>
      <c r="D9" s="41"/>
      <c r="E9" s="41"/>
      <c r="F9" s="42"/>
      <c r="G9" s="40"/>
      <c r="H9" s="41"/>
      <c r="I9" s="41"/>
      <c r="J9" s="42"/>
      <c r="K9" s="40"/>
      <c r="L9" s="41"/>
      <c r="M9" s="41"/>
      <c r="N9" s="42"/>
      <c r="O9" s="40"/>
      <c r="P9" s="41"/>
      <c r="Q9" s="41"/>
      <c r="R9" s="42"/>
      <c r="S9" s="40"/>
      <c r="T9" s="41"/>
      <c r="U9" s="41"/>
      <c r="V9" s="42"/>
      <c r="W9" s="40"/>
      <c r="X9" s="41"/>
      <c r="Y9" s="41"/>
      <c r="Z9" s="42"/>
    </row>
    <row r="10" spans="1:26" ht="15" thickBot="1" x14ac:dyDescent="0.2">
      <c r="A10" s="43">
        <v>-1</v>
      </c>
      <c r="B10" s="72">
        <f>B11-1</f>
        <v>-1</v>
      </c>
      <c r="C10" s="44"/>
      <c r="D10" s="45"/>
      <c r="E10" s="45"/>
      <c r="F10" s="46"/>
      <c r="G10" s="44"/>
      <c r="H10" s="45"/>
      <c r="I10" s="45"/>
      <c r="J10" s="46"/>
      <c r="K10" s="44"/>
      <c r="L10" s="45"/>
      <c r="M10" s="45"/>
      <c r="N10" s="46"/>
      <c r="O10" s="44"/>
      <c r="P10" s="45"/>
      <c r="Q10" s="45"/>
      <c r="R10" s="46"/>
      <c r="S10" s="44"/>
      <c r="T10" s="45"/>
      <c r="U10" s="45"/>
      <c r="V10" s="46"/>
      <c r="W10" s="44"/>
      <c r="X10" s="45"/>
      <c r="Y10" s="45"/>
      <c r="Z10" s="46"/>
    </row>
    <row r="11" spans="1:26" ht="15" thickBot="1" x14ac:dyDescent="0.2">
      <c r="A11" s="47">
        <v>1</v>
      </c>
      <c r="B11" s="73"/>
      <c r="C11" s="48"/>
      <c r="D11" s="49"/>
      <c r="E11" s="49"/>
      <c r="F11" s="50"/>
      <c r="G11" s="51"/>
      <c r="H11" s="49"/>
      <c r="I11" s="49"/>
      <c r="J11" s="50"/>
      <c r="K11" s="51"/>
      <c r="L11" s="49"/>
      <c r="M11" s="49"/>
      <c r="N11" s="50"/>
      <c r="O11" s="51"/>
      <c r="P11" s="49"/>
      <c r="Q11" s="49"/>
      <c r="R11" s="50"/>
      <c r="S11" s="51"/>
      <c r="T11" s="49"/>
      <c r="U11" s="49"/>
      <c r="V11" s="50"/>
      <c r="W11" s="51"/>
      <c r="X11" s="49"/>
      <c r="Y11" s="49"/>
      <c r="Z11" s="50"/>
    </row>
    <row r="12" spans="1:26" x14ac:dyDescent="0.15">
      <c r="A12" s="52">
        <v>2</v>
      </c>
      <c r="B12" s="74">
        <f>B11+1</f>
        <v>1</v>
      </c>
      <c r="C12" s="54"/>
      <c r="D12" s="55"/>
      <c r="E12" s="55"/>
      <c r="F12" s="56"/>
      <c r="G12" s="54"/>
      <c r="H12" s="55"/>
      <c r="I12" s="55"/>
      <c r="J12" s="56"/>
      <c r="K12" s="54"/>
      <c r="L12" s="55"/>
      <c r="M12" s="55"/>
      <c r="N12" s="56"/>
      <c r="O12" s="54"/>
      <c r="P12" s="55"/>
      <c r="Q12" s="55"/>
      <c r="R12" s="56"/>
      <c r="S12" s="54"/>
      <c r="T12" s="55"/>
      <c r="U12" s="55"/>
      <c r="V12" s="56"/>
      <c r="W12" s="54"/>
      <c r="X12" s="55"/>
      <c r="Y12" s="55"/>
      <c r="Z12" s="56"/>
    </row>
    <row r="13" spans="1:26" ht="15" thickBot="1" x14ac:dyDescent="0.2">
      <c r="A13" s="52">
        <v>3</v>
      </c>
      <c r="B13" s="74">
        <f>B11+2</f>
        <v>2</v>
      </c>
      <c r="C13" s="57"/>
      <c r="D13" s="58"/>
      <c r="E13" s="58"/>
      <c r="F13" s="59"/>
      <c r="G13" s="57"/>
      <c r="H13" s="58"/>
      <c r="I13" s="58"/>
      <c r="J13" s="59"/>
      <c r="K13" s="57"/>
      <c r="L13" s="58"/>
      <c r="M13" s="58"/>
      <c r="N13" s="59"/>
      <c r="O13" s="57"/>
      <c r="P13" s="58"/>
      <c r="Q13" s="58"/>
      <c r="R13" s="59"/>
      <c r="S13" s="57"/>
      <c r="T13" s="58"/>
      <c r="U13" s="58"/>
      <c r="V13" s="59"/>
      <c r="W13" s="57"/>
      <c r="X13" s="58"/>
      <c r="Y13" s="58"/>
      <c r="Z13" s="59"/>
    </row>
    <row r="14" spans="1:26" x14ac:dyDescent="0.15">
      <c r="A14" s="33">
        <v>4</v>
      </c>
      <c r="B14" s="71">
        <f>B11+3</f>
        <v>3</v>
      </c>
      <c r="C14" s="35"/>
      <c r="D14" s="36"/>
      <c r="E14" s="36"/>
      <c r="F14" s="37"/>
      <c r="G14" s="35"/>
      <c r="H14" s="36"/>
      <c r="I14" s="36"/>
      <c r="J14" s="37"/>
      <c r="K14" s="35"/>
      <c r="L14" s="36"/>
      <c r="M14" s="36"/>
      <c r="N14" s="37"/>
      <c r="O14" s="35"/>
      <c r="P14" s="36"/>
      <c r="Q14" s="36"/>
      <c r="R14" s="37"/>
      <c r="S14" s="35"/>
      <c r="T14" s="36"/>
      <c r="U14" s="36"/>
      <c r="V14" s="37"/>
      <c r="W14" s="35"/>
      <c r="X14" s="36"/>
      <c r="Y14" s="36"/>
      <c r="Z14" s="37"/>
    </row>
    <row r="15" spans="1:26" x14ac:dyDescent="0.15">
      <c r="A15" s="38">
        <v>5</v>
      </c>
      <c r="B15" s="72">
        <f>B11+4</f>
        <v>4</v>
      </c>
      <c r="C15" s="40"/>
      <c r="D15" s="41"/>
      <c r="E15" s="41"/>
      <c r="F15" s="42"/>
      <c r="G15" s="40"/>
      <c r="H15" s="41"/>
      <c r="I15" s="41"/>
      <c r="J15" s="42"/>
      <c r="K15" s="40"/>
      <c r="L15" s="41"/>
      <c r="M15" s="41"/>
      <c r="N15" s="42"/>
      <c r="O15" s="40"/>
      <c r="P15" s="41"/>
      <c r="Q15" s="41"/>
      <c r="R15" s="42"/>
      <c r="S15" s="40"/>
      <c r="T15" s="41"/>
      <c r="U15" s="41"/>
      <c r="V15" s="42"/>
      <c r="W15" s="40"/>
      <c r="X15" s="41"/>
      <c r="Y15" s="41"/>
      <c r="Z15" s="42"/>
    </row>
    <row r="16" spans="1:26" x14ac:dyDescent="0.15">
      <c r="A16" s="38">
        <v>6</v>
      </c>
      <c r="B16" s="72">
        <f>B11+5</f>
        <v>5</v>
      </c>
      <c r="C16" s="40"/>
      <c r="D16" s="41"/>
      <c r="E16" s="41"/>
      <c r="F16" s="42"/>
      <c r="G16" s="40"/>
      <c r="H16" s="41"/>
      <c r="I16" s="41"/>
      <c r="J16" s="42"/>
      <c r="K16" s="40"/>
      <c r="L16" s="41"/>
      <c r="M16" s="41"/>
      <c r="N16" s="42"/>
      <c r="O16" s="40"/>
      <c r="P16" s="41"/>
      <c r="Q16" s="41"/>
      <c r="R16" s="42"/>
      <c r="S16" s="40"/>
      <c r="T16" s="41"/>
      <c r="U16" s="41"/>
      <c r="V16" s="42"/>
      <c r="W16" s="40"/>
      <c r="X16" s="41"/>
      <c r="Y16" s="41"/>
      <c r="Z16" s="42"/>
    </row>
    <row r="17" spans="1:26" x14ac:dyDescent="0.15">
      <c r="A17" s="38">
        <v>7</v>
      </c>
      <c r="B17" s="72">
        <f>B11+6</f>
        <v>6</v>
      </c>
      <c r="C17" s="40"/>
      <c r="D17" s="41"/>
      <c r="E17" s="41"/>
      <c r="F17" s="42"/>
      <c r="G17" s="40"/>
      <c r="H17" s="41"/>
      <c r="I17" s="41"/>
      <c r="J17" s="42"/>
      <c r="K17" s="40"/>
      <c r="L17" s="41"/>
      <c r="M17" s="41"/>
      <c r="N17" s="42"/>
      <c r="O17" s="40"/>
      <c r="P17" s="41"/>
      <c r="Q17" s="41"/>
      <c r="R17" s="42"/>
      <c r="S17" s="40"/>
      <c r="T17" s="41"/>
      <c r="U17" s="41"/>
      <c r="V17" s="42"/>
      <c r="W17" s="40"/>
      <c r="X17" s="41"/>
      <c r="Y17" s="41"/>
      <c r="Z17" s="42"/>
    </row>
    <row r="18" spans="1:26" x14ac:dyDescent="0.15">
      <c r="A18" s="38">
        <v>8</v>
      </c>
      <c r="B18" s="72">
        <f>B11+7</f>
        <v>7</v>
      </c>
      <c r="C18" s="40"/>
      <c r="D18" s="41"/>
      <c r="E18" s="41"/>
      <c r="F18" s="42"/>
      <c r="G18" s="40"/>
      <c r="H18" s="41"/>
      <c r="I18" s="41"/>
      <c r="J18" s="42"/>
      <c r="K18" s="40"/>
      <c r="L18" s="41"/>
      <c r="M18" s="41"/>
      <c r="N18" s="42"/>
      <c r="O18" s="40"/>
      <c r="P18" s="41"/>
      <c r="Q18" s="41"/>
      <c r="R18" s="42"/>
      <c r="S18" s="40"/>
      <c r="T18" s="41"/>
      <c r="U18" s="41"/>
      <c r="V18" s="42"/>
      <c r="W18" s="40"/>
      <c r="X18" s="41"/>
      <c r="Y18" s="41"/>
      <c r="Z18" s="42"/>
    </row>
    <row r="19" spans="1:26" x14ac:dyDescent="0.15">
      <c r="A19" s="38">
        <v>9</v>
      </c>
      <c r="B19" s="72">
        <f>B11+8</f>
        <v>8</v>
      </c>
      <c r="C19" s="40"/>
      <c r="D19" s="41"/>
      <c r="E19" s="41"/>
      <c r="F19" s="42"/>
      <c r="G19" s="40"/>
      <c r="H19" s="41"/>
      <c r="I19" s="41"/>
      <c r="J19" s="42"/>
      <c r="K19" s="40"/>
      <c r="L19" s="41"/>
      <c r="M19" s="41"/>
      <c r="N19" s="42"/>
      <c r="O19" s="40"/>
      <c r="P19" s="41"/>
      <c r="Q19" s="41"/>
      <c r="R19" s="42"/>
      <c r="S19" s="40"/>
      <c r="T19" s="41"/>
      <c r="U19" s="41"/>
      <c r="V19" s="42"/>
      <c r="W19" s="40"/>
      <c r="X19" s="41"/>
      <c r="Y19" s="41"/>
      <c r="Z19" s="42"/>
    </row>
    <row r="20" spans="1:26" ht="15" thickBot="1" x14ac:dyDescent="0.2">
      <c r="A20" s="43">
        <v>10</v>
      </c>
      <c r="B20" s="75">
        <f>B11+9</f>
        <v>9</v>
      </c>
      <c r="C20" s="63"/>
      <c r="D20" s="61"/>
      <c r="E20" s="61"/>
      <c r="F20" s="62"/>
      <c r="G20" s="63"/>
      <c r="H20" s="61"/>
      <c r="I20" s="61"/>
      <c r="J20" s="62"/>
      <c r="K20" s="63"/>
      <c r="L20" s="61"/>
      <c r="M20" s="61"/>
      <c r="N20" s="62"/>
      <c r="O20" s="63"/>
      <c r="P20" s="61"/>
      <c r="Q20" s="61"/>
      <c r="R20" s="62"/>
      <c r="S20" s="63"/>
      <c r="T20" s="61"/>
      <c r="U20" s="61"/>
      <c r="V20" s="62"/>
      <c r="W20" s="63"/>
      <c r="X20" s="61"/>
      <c r="Y20" s="61"/>
      <c r="Z20" s="62"/>
    </row>
    <row r="21" spans="1:26" ht="21" customHeight="1" thickBot="1" x14ac:dyDescent="0.2">
      <c r="A21" s="194" t="s">
        <v>39</v>
      </c>
      <c r="B21" s="197"/>
      <c r="C21" s="64" t="e">
        <f>'Cycle 2 Diagnosis'!T7</f>
        <v>#DIV/0!</v>
      </c>
      <c r="D21" s="65" t="e">
        <f>'Cycle 2 Diagnosis'!T8</f>
        <v>#DIV/0!</v>
      </c>
      <c r="E21" s="65" t="e">
        <f>'Cycle 2 Diagnosis'!T9</f>
        <v>#DIV/0!</v>
      </c>
      <c r="F21" s="65" t="e">
        <f>'Cycle 2 Diagnosis'!T10</f>
        <v>#DIV/0!</v>
      </c>
      <c r="G21" s="65" t="e">
        <f>'Cycle 2 Diagnosis'!T11</f>
        <v>#DIV/0!</v>
      </c>
      <c r="H21" s="65" t="e">
        <f>'Cycle 2 Diagnosis'!T12</f>
        <v>#DIV/0!</v>
      </c>
      <c r="I21" s="65" t="e">
        <f>'Cycle 2 Diagnosis'!T13</f>
        <v>#DIV/0!</v>
      </c>
      <c r="J21" s="65" t="e">
        <f>'Cycle 2 Diagnosis'!T14</f>
        <v>#DIV/0!</v>
      </c>
      <c r="K21" s="65" t="e">
        <f>'Cycle 2 Diagnosis'!T15</f>
        <v>#DIV/0!</v>
      </c>
      <c r="L21" s="65" t="e">
        <f>'Cycle 2 Diagnosis'!T16</f>
        <v>#DIV/0!</v>
      </c>
      <c r="M21" s="65" t="e">
        <f>'Cycle 2 Diagnosis'!T17</f>
        <v>#DIV/0!</v>
      </c>
      <c r="N21" s="65" t="e">
        <f>'Cycle 2 Diagnosis'!T18</f>
        <v>#DIV/0!</v>
      </c>
      <c r="O21" s="65" t="e">
        <f>'Cycle 2 Diagnosis'!T19</f>
        <v>#DIV/0!</v>
      </c>
      <c r="P21" s="65" t="e">
        <f>'Cycle 2 Diagnosis'!T20</f>
        <v>#DIV/0!</v>
      </c>
      <c r="Q21" s="65" t="e">
        <f>'Cycle 2 Diagnosis'!T21</f>
        <v>#DIV/0!</v>
      </c>
      <c r="R21" s="65" t="e">
        <f>'Cycle 2 Diagnosis'!T22</f>
        <v>#DIV/0!</v>
      </c>
      <c r="S21" s="65" t="e">
        <f>'Cycle 2 Diagnosis'!T23</f>
        <v>#DIV/0!</v>
      </c>
      <c r="T21" s="65" t="e">
        <f>'Cycle 2 Diagnosis'!T24</f>
        <v>#DIV/0!</v>
      </c>
      <c r="U21" s="65" t="e">
        <f>'Cycle 2 Diagnosis'!T25</f>
        <v>#DIV/0!</v>
      </c>
      <c r="V21" s="65"/>
      <c r="W21" s="65" t="e">
        <f>'Cycle 2 Diagnosis'!T27</f>
        <v>#DIV/0!</v>
      </c>
      <c r="X21" s="65"/>
      <c r="Y21" s="65"/>
      <c r="Z21" s="65"/>
    </row>
    <row r="23" spans="1:26" x14ac:dyDescent="0.15">
      <c r="C23" s="67" t="s">
        <v>153</v>
      </c>
    </row>
  </sheetData>
  <sheetProtection selectLockedCells="1"/>
  <mergeCells count="2">
    <mergeCell ref="A2:B3"/>
    <mergeCell ref="A21:B21"/>
  </mergeCells>
  <conditionalFormatting sqref="A2 L2:Z2">
    <cfRule type="notContainsBlanks" dxfId="50" priority="10">
      <formula>LEN(TRIM(A2))&gt;0</formula>
    </cfRule>
  </conditionalFormatting>
  <conditionalFormatting sqref="C2:K2">
    <cfRule type="notContainsBlanks" dxfId="49" priority="8">
      <formula>LEN(TRIM(C2))&gt;0</formula>
    </cfRule>
  </conditionalFormatting>
  <conditionalFormatting sqref="X21:Z21 V21">
    <cfRule type="containsBlanks" dxfId="48" priority="7">
      <formula>LEN(TRIM(V21))=0</formula>
    </cfRule>
  </conditionalFormatting>
  <conditionalFormatting sqref="C21:W21">
    <cfRule type="containsText" dxfId="47" priority="5" operator="containsText" text="Yes">
      <formula>NOT(ISERROR(SEARCH("Yes",C21)))</formula>
    </cfRule>
    <cfRule type="containsText" dxfId="46" priority="6" operator="containsText" text="No">
      <formula>NOT(ISERROR(SEARCH("No",C21)))</formula>
    </cfRule>
  </conditionalFormatting>
  <conditionalFormatting sqref="C4:Z20">
    <cfRule type="cellIs" dxfId="45" priority="1" operator="greaterThan">
      <formula>6</formula>
    </cfRule>
    <cfRule type="dataBar" priority="3">
      <dataBar>
        <cfvo type="num" val="0"/>
        <cfvo type="num" val="7"/>
        <color rgb="FF00B0F0"/>
      </dataBar>
      <extLst>
        <ext xmlns:x14="http://schemas.microsoft.com/office/spreadsheetml/2009/9/main" uri="{B025F937-C7B1-47D3-B67F-A62EFF666E3E}">
          <x14:id>{AC7F4FD9-DA8C-489E-A285-B2792779252D}</x14:id>
        </ext>
      </extLst>
    </cfRule>
  </conditionalFormatting>
  <conditionalFormatting sqref="C14:Z20">
    <cfRule type="cellIs" dxfId="44" priority="2" operator="greaterThanOrEqual">
      <formula>4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7F4FD9-DA8C-489E-A285-B2792779252D}">
            <x14:dataBar minLength="0" maxLength="100">
              <x14:cfvo type="num">
                <xm:f>0</xm:f>
              </x14:cfvo>
              <x14:cfvo type="num">
                <xm:f>7</xm:f>
              </x14:cfvo>
              <x14:negativeFillColor rgb="FFFF0000"/>
              <x14:axisColor rgb="FF000000"/>
            </x14:dataBar>
          </x14:cfRule>
          <xm:sqref>C4:Z20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4" tint="0.39997558519241921"/>
  </sheetPr>
  <dimension ref="A1:Z23"/>
  <sheetViews>
    <sheetView showGridLines="0" workbookViewId="0">
      <selection activeCell="C23" sqref="C23"/>
    </sheetView>
  </sheetViews>
  <sheetFormatPr baseColWidth="10" defaultColWidth="9" defaultRowHeight="14" x14ac:dyDescent="0.15"/>
  <cols>
    <col min="1" max="1" width="13.796875" style="23" customWidth="1"/>
    <col min="2" max="26" width="11.796875" style="23" customWidth="1"/>
    <col min="27" max="16384" width="9" style="23"/>
  </cols>
  <sheetData>
    <row r="1" spans="1:26" ht="22.5" customHeight="1" thickBot="1" x14ac:dyDescent="0.25">
      <c r="A1" s="68" t="s">
        <v>125</v>
      </c>
      <c r="B1" s="69">
        <f>'CYCLE 1 DATA HERE'!B1</f>
        <v>0</v>
      </c>
    </row>
    <row r="2" spans="1:26" s="28" customFormat="1" ht="32" x14ac:dyDescent="0.2">
      <c r="A2" s="190" t="s">
        <v>111</v>
      </c>
      <c r="B2" s="191"/>
      <c r="C2" s="25" t="s">
        <v>114</v>
      </c>
      <c r="D2" s="26" t="s">
        <v>115</v>
      </c>
      <c r="E2" s="26" t="s">
        <v>116</v>
      </c>
      <c r="F2" s="27" t="s">
        <v>117</v>
      </c>
      <c r="G2" s="25" t="s">
        <v>118</v>
      </c>
      <c r="H2" s="26" t="s">
        <v>119</v>
      </c>
      <c r="I2" s="26" t="s">
        <v>120</v>
      </c>
      <c r="J2" s="27" t="s">
        <v>121</v>
      </c>
      <c r="K2" s="25" t="s">
        <v>122</v>
      </c>
      <c r="L2" s="26" t="s">
        <v>1</v>
      </c>
      <c r="M2" s="26" t="s">
        <v>2</v>
      </c>
      <c r="N2" s="27" t="s">
        <v>3</v>
      </c>
      <c r="O2" s="25" t="s">
        <v>4</v>
      </c>
      <c r="P2" s="26" t="s">
        <v>5</v>
      </c>
      <c r="Q2" s="26" t="s">
        <v>6</v>
      </c>
      <c r="R2" s="27" t="s">
        <v>7</v>
      </c>
      <c r="S2" s="25" t="s">
        <v>8</v>
      </c>
      <c r="T2" s="26" t="s">
        <v>9</v>
      </c>
      <c r="U2" s="26" t="s">
        <v>10</v>
      </c>
      <c r="V2" s="27" t="s">
        <v>11</v>
      </c>
      <c r="W2" s="25" t="s">
        <v>12</v>
      </c>
      <c r="X2" s="26" t="s">
        <v>13</v>
      </c>
      <c r="Y2" s="26" t="s">
        <v>14</v>
      </c>
      <c r="Z2" s="27" t="s">
        <v>15</v>
      </c>
    </row>
    <row r="3" spans="1:26" s="32" customFormat="1" ht="34.5" customHeight="1" thickBot="1" x14ac:dyDescent="0.2">
      <c r="A3" s="192"/>
      <c r="B3" s="196"/>
      <c r="C3" s="29" t="s">
        <v>16</v>
      </c>
      <c r="D3" s="30" t="s">
        <v>17</v>
      </c>
      <c r="E3" s="30" t="s">
        <v>113</v>
      </c>
      <c r="F3" s="31" t="s">
        <v>18</v>
      </c>
      <c r="G3" s="29" t="s">
        <v>19</v>
      </c>
      <c r="H3" s="30" t="s">
        <v>20</v>
      </c>
      <c r="I3" s="30" t="s">
        <v>21</v>
      </c>
      <c r="J3" s="31" t="s">
        <v>22</v>
      </c>
      <c r="K3" s="29" t="s">
        <v>23</v>
      </c>
      <c r="L3" s="30" t="s">
        <v>24</v>
      </c>
      <c r="M3" s="30" t="s">
        <v>25</v>
      </c>
      <c r="N3" s="31" t="s">
        <v>26</v>
      </c>
      <c r="O3" s="29" t="s">
        <v>27</v>
      </c>
      <c r="P3" s="30" t="s">
        <v>28</v>
      </c>
      <c r="Q3" s="30" t="s">
        <v>29</v>
      </c>
      <c r="R3" s="31" t="s">
        <v>30</v>
      </c>
      <c r="S3" s="29" t="s">
        <v>31</v>
      </c>
      <c r="T3" s="30" t="s">
        <v>32</v>
      </c>
      <c r="U3" s="30" t="s">
        <v>33</v>
      </c>
      <c r="V3" s="31" t="s">
        <v>34</v>
      </c>
      <c r="W3" s="29" t="s">
        <v>35</v>
      </c>
      <c r="X3" s="30" t="s">
        <v>36</v>
      </c>
      <c r="Y3" s="30" t="s">
        <v>37</v>
      </c>
      <c r="Z3" s="31" t="s">
        <v>38</v>
      </c>
    </row>
    <row r="4" spans="1:26" x14ac:dyDescent="0.15">
      <c r="A4" s="33">
        <v>-7</v>
      </c>
      <c r="B4" s="34">
        <f>B11-7</f>
        <v>-7</v>
      </c>
      <c r="C4" s="35"/>
      <c r="D4" s="36"/>
      <c r="E4" s="36"/>
      <c r="F4" s="37"/>
      <c r="G4" s="35"/>
      <c r="H4" s="36"/>
      <c r="I4" s="36"/>
      <c r="J4" s="37"/>
      <c r="K4" s="35"/>
      <c r="L4" s="36"/>
      <c r="M4" s="36"/>
      <c r="N4" s="37"/>
      <c r="O4" s="35"/>
      <c r="P4" s="36"/>
      <c r="Q4" s="36"/>
      <c r="R4" s="37"/>
      <c r="S4" s="35"/>
      <c r="T4" s="36"/>
      <c r="U4" s="36"/>
      <c r="V4" s="37"/>
      <c r="W4" s="35"/>
      <c r="X4" s="36"/>
      <c r="Y4" s="36"/>
      <c r="Z4" s="37"/>
    </row>
    <row r="5" spans="1:26" x14ac:dyDescent="0.15">
      <c r="A5" s="38">
        <v>-6</v>
      </c>
      <c r="B5" s="39">
        <f>B11-6</f>
        <v>-6</v>
      </c>
      <c r="C5" s="40"/>
      <c r="D5" s="41"/>
      <c r="E5" s="41"/>
      <c r="F5" s="42"/>
      <c r="G5" s="40"/>
      <c r="H5" s="41"/>
      <c r="I5" s="41"/>
      <c r="J5" s="42"/>
      <c r="K5" s="40"/>
      <c r="L5" s="41"/>
      <c r="M5" s="41"/>
      <c r="N5" s="42"/>
      <c r="O5" s="40"/>
      <c r="P5" s="41"/>
      <c r="Q5" s="41"/>
      <c r="R5" s="42"/>
      <c r="S5" s="40"/>
      <c r="T5" s="41"/>
      <c r="U5" s="41"/>
      <c r="V5" s="42"/>
      <c r="W5" s="40"/>
      <c r="X5" s="41"/>
      <c r="Y5" s="41"/>
      <c r="Z5" s="42"/>
    </row>
    <row r="6" spans="1:26" x14ac:dyDescent="0.15">
      <c r="A6" s="38">
        <v>-5</v>
      </c>
      <c r="B6" s="39">
        <f>B11-5</f>
        <v>-5</v>
      </c>
      <c r="C6" s="40"/>
      <c r="D6" s="41"/>
      <c r="E6" s="41"/>
      <c r="F6" s="42"/>
      <c r="G6" s="40"/>
      <c r="H6" s="41"/>
      <c r="I6" s="41"/>
      <c r="J6" s="42"/>
      <c r="K6" s="40"/>
      <c r="L6" s="41"/>
      <c r="M6" s="41"/>
      <c r="N6" s="42"/>
      <c r="O6" s="40"/>
      <c r="P6" s="41"/>
      <c r="Q6" s="41"/>
      <c r="R6" s="42"/>
      <c r="S6" s="40"/>
      <c r="T6" s="41"/>
      <c r="U6" s="41"/>
      <c r="V6" s="42"/>
      <c r="W6" s="40"/>
      <c r="X6" s="41"/>
      <c r="Y6" s="41"/>
      <c r="Z6" s="42"/>
    </row>
    <row r="7" spans="1:26" x14ac:dyDescent="0.15">
      <c r="A7" s="38">
        <v>-4</v>
      </c>
      <c r="B7" s="39">
        <f>B11-4</f>
        <v>-4</v>
      </c>
      <c r="C7" s="40"/>
      <c r="D7" s="41"/>
      <c r="E7" s="41"/>
      <c r="F7" s="42"/>
      <c r="G7" s="40"/>
      <c r="H7" s="41"/>
      <c r="I7" s="41"/>
      <c r="J7" s="42"/>
      <c r="K7" s="40"/>
      <c r="L7" s="41"/>
      <c r="M7" s="41"/>
      <c r="N7" s="42"/>
      <c r="O7" s="40"/>
      <c r="P7" s="41"/>
      <c r="Q7" s="41"/>
      <c r="R7" s="42"/>
      <c r="S7" s="40"/>
      <c r="T7" s="41"/>
      <c r="U7" s="41"/>
      <c r="V7" s="42"/>
      <c r="W7" s="40"/>
      <c r="X7" s="41"/>
      <c r="Y7" s="41"/>
      <c r="Z7" s="42"/>
    </row>
    <row r="8" spans="1:26" x14ac:dyDescent="0.15">
      <c r="A8" s="38">
        <v>-3</v>
      </c>
      <c r="B8" s="39">
        <f>B11-3</f>
        <v>-3</v>
      </c>
      <c r="C8" s="40"/>
      <c r="D8" s="41"/>
      <c r="E8" s="41"/>
      <c r="F8" s="42"/>
      <c r="G8" s="40"/>
      <c r="H8" s="41"/>
      <c r="I8" s="41"/>
      <c r="J8" s="42"/>
      <c r="K8" s="40"/>
      <c r="L8" s="41"/>
      <c r="M8" s="41"/>
      <c r="N8" s="42"/>
      <c r="O8" s="40"/>
      <c r="P8" s="41"/>
      <c r="Q8" s="41"/>
      <c r="R8" s="42"/>
      <c r="S8" s="40"/>
      <c r="T8" s="41"/>
      <c r="U8" s="41"/>
      <c r="V8" s="42"/>
      <c r="W8" s="40"/>
      <c r="X8" s="41"/>
      <c r="Y8" s="41"/>
      <c r="Z8" s="42"/>
    </row>
    <row r="9" spans="1:26" x14ac:dyDescent="0.15">
      <c r="A9" s="38">
        <v>-2</v>
      </c>
      <c r="B9" s="39">
        <f>B11-2</f>
        <v>-2</v>
      </c>
      <c r="C9" s="40"/>
      <c r="D9" s="41"/>
      <c r="E9" s="41"/>
      <c r="F9" s="42"/>
      <c r="G9" s="40"/>
      <c r="H9" s="41"/>
      <c r="I9" s="41"/>
      <c r="J9" s="42"/>
      <c r="K9" s="40"/>
      <c r="L9" s="41"/>
      <c r="M9" s="41"/>
      <c r="N9" s="42"/>
      <c r="O9" s="40"/>
      <c r="P9" s="41"/>
      <c r="Q9" s="41"/>
      <c r="R9" s="42"/>
      <c r="S9" s="40"/>
      <c r="T9" s="41"/>
      <c r="U9" s="41"/>
      <c r="V9" s="42"/>
      <c r="W9" s="40"/>
      <c r="X9" s="41"/>
      <c r="Y9" s="41"/>
      <c r="Z9" s="42"/>
    </row>
    <row r="10" spans="1:26" ht="15" thickBot="1" x14ac:dyDescent="0.2">
      <c r="A10" s="43">
        <v>-1</v>
      </c>
      <c r="B10" s="39">
        <f>B11-1</f>
        <v>-1</v>
      </c>
      <c r="C10" s="44"/>
      <c r="D10" s="45"/>
      <c r="E10" s="45"/>
      <c r="F10" s="46"/>
      <c r="G10" s="44"/>
      <c r="H10" s="45"/>
      <c r="I10" s="45"/>
      <c r="J10" s="46"/>
      <c r="K10" s="44"/>
      <c r="L10" s="45"/>
      <c r="M10" s="45"/>
      <c r="N10" s="46"/>
      <c r="O10" s="44"/>
      <c r="P10" s="45"/>
      <c r="Q10" s="45"/>
      <c r="R10" s="46"/>
      <c r="S10" s="44"/>
      <c r="T10" s="45"/>
      <c r="U10" s="45"/>
      <c r="V10" s="46"/>
      <c r="W10" s="44"/>
      <c r="X10" s="45"/>
      <c r="Y10" s="45"/>
      <c r="Z10" s="46"/>
    </row>
    <row r="11" spans="1:26" ht="15" thickBot="1" x14ac:dyDescent="0.2">
      <c r="A11" s="47">
        <v>1</v>
      </c>
      <c r="B11" s="73"/>
      <c r="C11" s="48"/>
      <c r="D11" s="49"/>
      <c r="E11" s="49"/>
      <c r="F11" s="50"/>
      <c r="G11" s="51"/>
      <c r="H11" s="49"/>
      <c r="I11" s="49"/>
      <c r="J11" s="50"/>
      <c r="K11" s="51"/>
      <c r="L11" s="49"/>
      <c r="M11" s="49"/>
      <c r="N11" s="50"/>
      <c r="O11" s="51"/>
      <c r="P11" s="49"/>
      <c r="Q11" s="49"/>
      <c r="R11" s="50"/>
      <c r="S11" s="51"/>
      <c r="T11" s="49"/>
      <c r="U11" s="49"/>
      <c r="V11" s="50"/>
      <c r="W11" s="51"/>
      <c r="X11" s="49"/>
      <c r="Y11" s="49"/>
      <c r="Z11" s="50"/>
    </row>
    <row r="12" spans="1:26" x14ac:dyDescent="0.15">
      <c r="A12" s="52">
        <v>2</v>
      </c>
      <c r="B12" s="53">
        <f>B11+1</f>
        <v>1</v>
      </c>
      <c r="C12" s="54"/>
      <c r="D12" s="55"/>
      <c r="E12" s="55"/>
      <c r="F12" s="56"/>
      <c r="G12" s="54"/>
      <c r="H12" s="55"/>
      <c r="I12" s="55"/>
      <c r="J12" s="56"/>
      <c r="K12" s="54"/>
      <c r="L12" s="55"/>
      <c r="M12" s="55"/>
      <c r="N12" s="56"/>
      <c r="O12" s="54"/>
      <c r="P12" s="55"/>
      <c r="Q12" s="55"/>
      <c r="R12" s="56"/>
      <c r="S12" s="54"/>
      <c r="T12" s="55"/>
      <c r="U12" s="55"/>
      <c r="V12" s="56"/>
      <c r="W12" s="54"/>
      <c r="X12" s="55"/>
      <c r="Y12" s="55"/>
      <c r="Z12" s="56"/>
    </row>
    <row r="13" spans="1:26" ht="15" thickBot="1" x14ac:dyDescent="0.2">
      <c r="A13" s="52">
        <v>3</v>
      </c>
      <c r="B13" s="53">
        <f>B11+2</f>
        <v>2</v>
      </c>
      <c r="C13" s="57"/>
      <c r="D13" s="58"/>
      <c r="E13" s="58"/>
      <c r="F13" s="59"/>
      <c r="G13" s="57"/>
      <c r="H13" s="58"/>
      <c r="I13" s="58"/>
      <c r="J13" s="59"/>
      <c r="K13" s="57"/>
      <c r="L13" s="58"/>
      <c r="M13" s="58"/>
      <c r="N13" s="59"/>
      <c r="O13" s="57"/>
      <c r="P13" s="58"/>
      <c r="Q13" s="58"/>
      <c r="R13" s="59"/>
      <c r="S13" s="57"/>
      <c r="T13" s="58"/>
      <c r="U13" s="58"/>
      <c r="V13" s="59"/>
      <c r="W13" s="57"/>
      <c r="X13" s="58"/>
      <c r="Y13" s="58"/>
      <c r="Z13" s="59"/>
    </row>
    <row r="14" spans="1:26" x14ac:dyDescent="0.15">
      <c r="A14" s="33">
        <v>4</v>
      </c>
      <c r="B14" s="34">
        <f>B11+3</f>
        <v>3</v>
      </c>
      <c r="C14" s="35"/>
      <c r="D14" s="36"/>
      <c r="E14" s="36"/>
      <c r="F14" s="37"/>
      <c r="G14" s="35"/>
      <c r="H14" s="36"/>
      <c r="I14" s="36"/>
      <c r="J14" s="37"/>
      <c r="K14" s="35"/>
      <c r="L14" s="36"/>
      <c r="M14" s="36"/>
      <c r="N14" s="37"/>
      <c r="O14" s="35"/>
      <c r="P14" s="36"/>
      <c r="Q14" s="36"/>
      <c r="R14" s="37"/>
      <c r="S14" s="35"/>
      <c r="T14" s="36"/>
      <c r="U14" s="36"/>
      <c r="V14" s="37"/>
      <c r="W14" s="35"/>
      <c r="X14" s="36"/>
      <c r="Y14" s="36"/>
      <c r="Z14" s="37"/>
    </row>
    <row r="15" spans="1:26" x14ac:dyDescent="0.15">
      <c r="A15" s="38">
        <v>5</v>
      </c>
      <c r="B15" s="39">
        <f>B11+4</f>
        <v>4</v>
      </c>
      <c r="C15" s="40"/>
      <c r="D15" s="41"/>
      <c r="E15" s="41"/>
      <c r="F15" s="42"/>
      <c r="G15" s="40"/>
      <c r="H15" s="41"/>
      <c r="I15" s="41"/>
      <c r="J15" s="42"/>
      <c r="K15" s="40"/>
      <c r="L15" s="41"/>
      <c r="M15" s="41"/>
      <c r="N15" s="42"/>
      <c r="O15" s="40"/>
      <c r="P15" s="41"/>
      <c r="Q15" s="41"/>
      <c r="R15" s="42"/>
      <c r="S15" s="40"/>
      <c r="T15" s="41"/>
      <c r="U15" s="41"/>
      <c r="V15" s="42"/>
      <c r="W15" s="40"/>
      <c r="X15" s="41"/>
      <c r="Y15" s="41"/>
      <c r="Z15" s="42"/>
    </row>
    <row r="16" spans="1:26" x14ac:dyDescent="0.15">
      <c r="A16" s="38">
        <v>6</v>
      </c>
      <c r="B16" s="39">
        <f>B11+5</f>
        <v>5</v>
      </c>
      <c r="C16" s="40"/>
      <c r="D16" s="41"/>
      <c r="E16" s="41"/>
      <c r="F16" s="42"/>
      <c r="G16" s="40"/>
      <c r="H16" s="41"/>
      <c r="I16" s="41"/>
      <c r="J16" s="42"/>
      <c r="K16" s="40"/>
      <c r="L16" s="41"/>
      <c r="M16" s="41"/>
      <c r="N16" s="42"/>
      <c r="O16" s="40"/>
      <c r="P16" s="41"/>
      <c r="Q16" s="41"/>
      <c r="R16" s="42"/>
      <c r="S16" s="40"/>
      <c r="T16" s="41"/>
      <c r="U16" s="41"/>
      <c r="V16" s="42"/>
      <c r="W16" s="40"/>
      <c r="X16" s="41"/>
      <c r="Y16" s="41"/>
      <c r="Z16" s="42"/>
    </row>
    <row r="17" spans="1:26" x14ac:dyDescent="0.15">
      <c r="A17" s="38">
        <v>7</v>
      </c>
      <c r="B17" s="39">
        <f>B11+6</f>
        <v>6</v>
      </c>
      <c r="C17" s="40"/>
      <c r="D17" s="41"/>
      <c r="E17" s="41"/>
      <c r="F17" s="42"/>
      <c r="G17" s="40"/>
      <c r="H17" s="41"/>
      <c r="I17" s="41"/>
      <c r="J17" s="42"/>
      <c r="K17" s="40"/>
      <c r="L17" s="41"/>
      <c r="M17" s="41"/>
      <c r="N17" s="42"/>
      <c r="O17" s="40"/>
      <c r="P17" s="41"/>
      <c r="Q17" s="41"/>
      <c r="R17" s="42"/>
      <c r="S17" s="40"/>
      <c r="T17" s="41"/>
      <c r="U17" s="41"/>
      <c r="V17" s="42"/>
      <c r="W17" s="40"/>
      <c r="X17" s="41"/>
      <c r="Y17" s="41"/>
      <c r="Z17" s="42"/>
    </row>
    <row r="18" spans="1:26" x14ac:dyDescent="0.15">
      <c r="A18" s="38">
        <v>8</v>
      </c>
      <c r="B18" s="39">
        <f>B11+7</f>
        <v>7</v>
      </c>
      <c r="C18" s="40"/>
      <c r="D18" s="41"/>
      <c r="E18" s="41"/>
      <c r="F18" s="42"/>
      <c r="G18" s="40"/>
      <c r="H18" s="41"/>
      <c r="I18" s="41"/>
      <c r="J18" s="42"/>
      <c r="K18" s="40"/>
      <c r="L18" s="41"/>
      <c r="M18" s="41"/>
      <c r="N18" s="42"/>
      <c r="O18" s="40"/>
      <c r="P18" s="41"/>
      <c r="Q18" s="41"/>
      <c r="R18" s="42"/>
      <c r="S18" s="40"/>
      <c r="T18" s="41"/>
      <c r="U18" s="41"/>
      <c r="V18" s="42"/>
      <c r="W18" s="40"/>
      <c r="X18" s="41"/>
      <c r="Y18" s="41"/>
      <c r="Z18" s="42"/>
    </row>
    <row r="19" spans="1:26" x14ac:dyDescent="0.15">
      <c r="A19" s="38">
        <v>9</v>
      </c>
      <c r="B19" s="39">
        <f>B11+8</f>
        <v>8</v>
      </c>
      <c r="C19" s="40"/>
      <c r="D19" s="41"/>
      <c r="E19" s="41"/>
      <c r="F19" s="42"/>
      <c r="G19" s="40"/>
      <c r="H19" s="41"/>
      <c r="I19" s="41"/>
      <c r="J19" s="42"/>
      <c r="K19" s="40"/>
      <c r="L19" s="41"/>
      <c r="M19" s="41"/>
      <c r="N19" s="42"/>
      <c r="O19" s="40"/>
      <c r="P19" s="41"/>
      <c r="Q19" s="41"/>
      <c r="R19" s="42"/>
      <c r="S19" s="40"/>
      <c r="T19" s="41"/>
      <c r="U19" s="41"/>
      <c r="V19" s="42"/>
      <c r="W19" s="40"/>
      <c r="X19" s="41"/>
      <c r="Y19" s="41"/>
      <c r="Z19" s="42"/>
    </row>
    <row r="20" spans="1:26" ht="15" thickBot="1" x14ac:dyDescent="0.2">
      <c r="A20" s="43">
        <v>10</v>
      </c>
      <c r="B20" s="60">
        <f>B11+9</f>
        <v>9</v>
      </c>
      <c r="C20" s="63"/>
      <c r="D20" s="61"/>
      <c r="E20" s="61"/>
      <c r="F20" s="62"/>
      <c r="G20" s="63"/>
      <c r="H20" s="61"/>
      <c r="I20" s="61"/>
      <c r="J20" s="62"/>
      <c r="K20" s="63"/>
      <c r="L20" s="61"/>
      <c r="M20" s="61"/>
      <c r="N20" s="62"/>
      <c r="O20" s="63"/>
      <c r="P20" s="61"/>
      <c r="Q20" s="61"/>
      <c r="R20" s="62"/>
      <c r="S20" s="63"/>
      <c r="T20" s="61"/>
      <c r="U20" s="61"/>
      <c r="V20" s="62"/>
      <c r="W20" s="63"/>
      <c r="X20" s="61"/>
      <c r="Y20" s="61"/>
      <c r="Z20" s="62"/>
    </row>
    <row r="21" spans="1:26" s="66" customFormat="1" ht="21.75" customHeight="1" thickBot="1" x14ac:dyDescent="0.2">
      <c r="A21" s="194" t="s">
        <v>39</v>
      </c>
      <c r="B21" s="197"/>
      <c r="C21" s="64" t="e">
        <f>'Cycle 3 Diagnosis'!T7</f>
        <v>#DIV/0!</v>
      </c>
      <c r="D21" s="65" t="e">
        <f>'Cycle 3 Diagnosis'!T8</f>
        <v>#DIV/0!</v>
      </c>
      <c r="E21" s="65" t="e">
        <f>'Cycle 3 Diagnosis'!T9</f>
        <v>#DIV/0!</v>
      </c>
      <c r="F21" s="65" t="e">
        <f>'Cycle 3 Diagnosis'!T10</f>
        <v>#DIV/0!</v>
      </c>
      <c r="G21" s="65" t="e">
        <f>'Cycle 3 Diagnosis'!T11</f>
        <v>#DIV/0!</v>
      </c>
      <c r="H21" s="65" t="e">
        <f>'Cycle 3 Diagnosis'!T12</f>
        <v>#DIV/0!</v>
      </c>
      <c r="I21" s="65" t="e">
        <f>'Cycle 3 Diagnosis'!T13</f>
        <v>#DIV/0!</v>
      </c>
      <c r="J21" s="65" t="e">
        <f>'Cycle 3 Diagnosis'!T14</f>
        <v>#DIV/0!</v>
      </c>
      <c r="K21" s="65" t="e">
        <f>'Cycle 3 Diagnosis'!T15</f>
        <v>#DIV/0!</v>
      </c>
      <c r="L21" s="65" t="e">
        <f>'Cycle 3 Diagnosis'!T16</f>
        <v>#DIV/0!</v>
      </c>
      <c r="M21" s="65" t="e">
        <f>'Cycle 3 Diagnosis'!T17</f>
        <v>#DIV/0!</v>
      </c>
      <c r="N21" s="65" t="e">
        <f>'Cycle 3 Diagnosis'!T18</f>
        <v>#DIV/0!</v>
      </c>
      <c r="O21" s="65" t="e">
        <f>'Cycle 3 Diagnosis'!T19</f>
        <v>#DIV/0!</v>
      </c>
      <c r="P21" s="65" t="e">
        <f>'Cycle 3 Diagnosis'!T20</f>
        <v>#DIV/0!</v>
      </c>
      <c r="Q21" s="65" t="e">
        <f>'Cycle 3 Diagnosis'!T21</f>
        <v>#DIV/0!</v>
      </c>
      <c r="R21" s="65" t="e">
        <f>'Cycle 3 Diagnosis'!T22</f>
        <v>#DIV/0!</v>
      </c>
      <c r="S21" s="65" t="e">
        <f>'Cycle 3 Diagnosis'!T23</f>
        <v>#DIV/0!</v>
      </c>
      <c r="T21" s="65" t="e">
        <f>'Cycle 3 Diagnosis'!T24</f>
        <v>#DIV/0!</v>
      </c>
      <c r="U21" s="65" t="e">
        <f>'Cycle 3 Diagnosis'!T25</f>
        <v>#DIV/0!</v>
      </c>
      <c r="V21" s="65"/>
      <c r="W21" s="65" t="e">
        <f>'Cycle 3 Diagnosis'!T27</f>
        <v>#DIV/0!</v>
      </c>
      <c r="X21" s="65"/>
      <c r="Y21" s="65"/>
      <c r="Z21" s="65"/>
    </row>
    <row r="23" spans="1:26" x14ac:dyDescent="0.15">
      <c r="C23" s="67" t="s">
        <v>153</v>
      </c>
    </row>
  </sheetData>
  <sheetProtection selectLockedCells="1"/>
  <mergeCells count="2">
    <mergeCell ref="A2:B3"/>
    <mergeCell ref="A21:B21"/>
  </mergeCells>
  <conditionalFormatting sqref="A2 L2:Z2">
    <cfRule type="notContainsBlanks" dxfId="43" priority="10">
      <formula>LEN(TRIM(A2))&gt;0</formula>
    </cfRule>
  </conditionalFormatting>
  <conditionalFormatting sqref="C2:K2">
    <cfRule type="notContainsBlanks" dxfId="42" priority="8">
      <formula>LEN(TRIM(C2))&gt;0</formula>
    </cfRule>
  </conditionalFormatting>
  <conditionalFormatting sqref="X21:Z21 V21">
    <cfRule type="containsBlanks" dxfId="41" priority="7">
      <formula>LEN(TRIM(V21))=0</formula>
    </cfRule>
  </conditionalFormatting>
  <conditionalFormatting sqref="C21:W21">
    <cfRule type="containsText" dxfId="40" priority="5" operator="containsText" text="Yes">
      <formula>NOT(ISERROR(SEARCH("Yes",C21)))</formula>
    </cfRule>
    <cfRule type="containsText" dxfId="39" priority="6" operator="containsText" text="No">
      <formula>NOT(ISERROR(SEARCH("No",C21)))</formula>
    </cfRule>
  </conditionalFormatting>
  <conditionalFormatting sqref="C4:Z20">
    <cfRule type="cellIs" dxfId="38" priority="1" operator="greaterThan">
      <formula>6</formula>
    </cfRule>
    <cfRule type="dataBar" priority="3">
      <dataBar>
        <cfvo type="num" val="0"/>
        <cfvo type="num" val="7"/>
        <color rgb="FF00B0F0"/>
      </dataBar>
      <extLst>
        <ext xmlns:x14="http://schemas.microsoft.com/office/spreadsheetml/2009/9/main" uri="{B025F937-C7B1-47D3-B67F-A62EFF666E3E}">
          <x14:id>{BB2CB66F-91D2-4DAC-B07F-69422E31802F}</x14:id>
        </ext>
      </extLst>
    </cfRule>
  </conditionalFormatting>
  <conditionalFormatting sqref="C14:Z20">
    <cfRule type="cellIs" dxfId="37" priority="2" operator="greaterThanOrEqual">
      <formula>4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2CB66F-91D2-4DAC-B07F-69422E31802F}">
            <x14:dataBar minLength="0" maxLength="100">
              <x14:cfvo type="num">
                <xm:f>0</xm:f>
              </x14:cfvo>
              <x14:cfvo type="num">
                <xm:f>7</xm:f>
              </x14:cfvo>
              <x14:negativeFillColor rgb="FFFF0000"/>
              <x14:axisColor rgb="FF000000"/>
            </x14:dataBar>
          </x14:cfRule>
          <xm:sqref>C4:Z20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theme="4" tint="0.39997558519241921"/>
  </sheetPr>
  <dimension ref="A1:Z23"/>
  <sheetViews>
    <sheetView showGridLines="0" workbookViewId="0">
      <selection activeCell="C23" sqref="C23"/>
    </sheetView>
  </sheetViews>
  <sheetFormatPr baseColWidth="10" defaultColWidth="9" defaultRowHeight="14" x14ac:dyDescent="0.15"/>
  <cols>
    <col min="1" max="1" width="13.3984375" style="23" customWidth="1"/>
    <col min="2" max="26" width="11.796875" style="23" customWidth="1"/>
    <col min="27" max="16384" width="9" style="23"/>
  </cols>
  <sheetData>
    <row r="1" spans="1:26" ht="25.5" customHeight="1" thickBot="1" x14ac:dyDescent="0.25">
      <c r="A1" s="68" t="s">
        <v>125</v>
      </c>
      <c r="B1" s="69">
        <f>'CYCLE 1 DATA HERE'!B1</f>
        <v>0</v>
      </c>
    </row>
    <row r="2" spans="1:26" s="28" customFormat="1" ht="33" customHeight="1" x14ac:dyDescent="0.2">
      <c r="A2" s="190" t="s">
        <v>110</v>
      </c>
      <c r="B2" s="191"/>
      <c r="C2" s="25" t="s">
        <v>114</v>
      </c>
      <c r="D2" s="26" t="s">
        <v>115</v>
      </c>
      <c r="E2" s="26" t="s">
        <v>116</v>
      </c>
      <c r="F2" s="27" t="s">
        <v>117</v>
      </c>
      <c r="G2" s="25" t="s">
        <v>118</v>
      </c>
      <c r="H2" s="26" t="s">
        <v>119</v>
      </c>
      <c r="I2" s="26" t="s">
        <v>120</v>
      </c>
      <c r="J2" s="27" t="s">
        <v>121</v>
      </c>
      <c r="K2" s="25" t="s">
        <v>122</v>
      </c>
      <c r="L2" s="26" t="s">
        <v>1</v>
      </c>
      <c r="M2" s="26" t="s">
        <v>2</v>
      </c>
      <c r="N2" s="27" t="s">
        <v>3</v>
      </c>
      <c r="O2" s="25" t="s">
        <v>4</v>
      </c>
      <c r="P2" s="26" t="s">
        <v>5</v>
      </c>
      <c r="Q2" s="26" t="s">
        <v>6</v>
      </c>
      <c r="R2" s="27" t="s">
        <v>7</v>
      </c>
      <c r="S2" s="25" t="s">
        <v>8</v>
      </c>
      <c r="T2" s="26" t="s">
        <v>9</v>
      </c>
      <c r="U2" s="26" t="s">
        <v>10</v>
      </c>
      <c r="V2" s="27" t="s">
        <v>11</v>
      </c>
      <c r="W2" s="25" t="s">
        <v>12</v>
      </c>
      <c r="X2" s="26" t="s">
        <v>13</v>
      </c>
      <c r="Y2" s="26" t="s">
        <v>14</v>
      </c>
      <c r="Z2" s="27" t="s">
        <v>15</v>
      </c>
    </row>
    <row r="3" spans="1:26" s="32" customFormat="1" ht="33" customHeight="1" thickBot="1" x14ac:dyDescent="0.2">
      <c r="A3" s="192"/>
      <c r="B3" s="196"/>
      <c r="C3" s="29" t="s">
        <v>16</v>
      </c>
      <c r="D3" s="30" t="s">
        <v>17</v>
      </c>
      <c r="E3" s="30" t="s">
        <v>113</v>
      </c>
      <c r="F3" s="31" t="s">
        <v>18</v>
      </c>
      <c r="G3" s="29" t="s">
        <v>19</v>
      </c>
      <c r="H3" s="30" t="s">
        <v>20</v>
      </c>
      <c r="I3" s="30" t="s">
        <v>21</v>
      </c>
      <c r="J3" s="31" t="s">
        <v>22</v>
      </c>
      <c r="K3" s="29" t="s">
        <v>23</v>
      </c>
      <c r="L3" s="30" t="s">
        <v>24</v>
      </c>
      <c r="M3" s="30" t="s">
        <v>25</v>
      </c>
      <c r="N3" s="31" t="s">
        <v>26</v>
      </c>
      <c r="O3" s="29" t="s">
        <v>27</v>
      </c>
      <c r="P3" s="30" t="s">
        <v>28</v>
      </c>
      <c r="Q3" s="30" t="s">
        <v>29</v>
      </c>
      <c r="R3" s="31" t="s">
        <v>30</v>
      </c>
      <c r="S3" s="29" t="s">
        <v>31</v>
      </c>
      <c r="T3" s="30" t="s">
        <v>32</v>
      </c>
      <c r="U3" s="30" t="s">
        <v>33</v>
      </c>
      <c r="V3" s="31" t="s">
        <v>34</v>
      </c>
      <c r="W3" s="29" t="s">
        <v>35</v>
      </c>
      <c r="X3" s="30" t="s">
        <v>36</v>
      </c>
      <c r="Y3" s="30" t="s">
        <v>37</v>
      </c>
      <c r="Z3" s="31" t="s">
        <v>38</v>
      </c>
    </row>
    <row r="4" spans="1:26" x14ac:dyDescent="0.15">
      <c r="A4" s="33">
        <v>-7</v>
      </c>
      <c r="B4" s="34">
        <f>B11-7</f>
        <v>-7</v>
      </c>
      <c r="C4" s="35"/>
      <c r="D4" s="36"/>
      <c r="E4" s="36"/>
      <c r="F4" s="37"/>
      <c r="G4" s="35"/>
      <c r="H4" s="36"/>
      <c r="I4" s="36"/>
      <c r="J4" s="37"/>
      <c r="K4" s="35"/>
      <c r="L4" s="36"/>
      <c r="M4" s="36"/>
      <c r="N4" s="37"/>
      <c r="O4" s="35"/>
      <c r="P4" s="36"/>
      <c r="Q4" s="36"/>
      <c r="R4" s="37"/>
      <c r="S4" s="35"/>
      <c r="T4" s="36"/>
      <c r="U4" s="36"/>
      <c r="V4" s="37"/>
      <c r="W4" s="35"/>
      <c r="X4" s="36"/>
      <c r="Y4" s="36"/>
      <c r="Z4" s="37"/>
    </row>
    <row r="5" spans="1:26" x14ac:dyDescent="0.15">
      <c r="A5" s="38">
        <v>-6</v>
      </c>
      <c r="B5" s="39">
        <f>B11-6</f>
        <v>-6</v>
      </c>
      <c r="C5" s="40"/>
      <c r="D5" s="41"/>
      <c r="E5" s="41"/>
      <c r="F5" s="42"/>
      <c r="G5" s="40"/>
      <c r="H5" s="41"/>
      <c r="I5" s="41"/>
      <c r="J5" s="42"/>
      <c r="K5" s="40"/>
      <c r="L5" s="41"/>
      <c r="M5" s="41"/>
      <c r="N5" s="42"/>
      <c r="O5" s="40"/>
      <c r="P5" s="41"/>
      <c r="Q5" s="41"/>
      <c r="R5" s="42"/>
      <c r="S5" s="40"/>
      <c r="T5" s="41"/>
      <c r="U5" s="41"/>
      <c r="V5" s="42"/>
      <c r="W5" s="40"/>
      <c r="X5" s="41"/>
      <c r="Y5" s="41"/>
      <c r="Z5" s="42"/>
    </row>
    <row r="6" spans="1:26" x14ac:dyDescent="0.15">
      <c r="A6" s="38">
        <v>-5</v>
      </c>
      <c r="B6" s="39">
        <f>B11-5</f>
        <v>-5</v>
      </c>
      <c r="C6" s="40"/>
      <c r="D6" s="41"/>
      <c r="E6" s="41"/>
      <c r="F6" s="42"/>
      <c r="G6" s="40"/>
      <c r="H6" s="41"/>
      <c r="I6" s="41"/>
      <c r="J6" s="42"/>
      <c r="K6" s="40"/>
      <c r="L6" s="41"/>
      <c r="M6" s="41"/>
      <c r="N6" s="42"/>
      <c r="O6" s="40"/>
      <c r="P6" s="41"/>
      <c r="Q6" s="41"/>
      <c r="R6" s="42"/>
      <c r="S6" s="40"/>
      <c r="T6" s="41"/>
      <c r="U6" s="41"/>
      <c r="V6" s="42"/>
      <c r="W6" s="40"/>
      <c r="X6" s="41"/>
      <c r="Y6" s="41"/>
      <c r="Z6" s="42"/>
    </row>
    <row r="7" spans="1:26" x14ac:dyDescent="0.15">
      <c r="A7" s="38">
        <v>-4</v>
      </c>
      <c r="B7" s="39">
        <f>B11-4</f>
        <v>-4</v>
      </c>
      <c r="C7" s="40"/>
      <c r="D7" s="41"/>
      <c r="E7" s="41"/>
      <c r="F7" s="42"/>
      <c r="G7" s="40"/>
      <c r="H7" s="41"/>
      <c r="I7" s="41"/>
      <c r="J7" s="42"/>
      <c r="K7" s="40"/>
      <c r="L7" s="41"/>
      <c r="M7" s="41"/>
      <c r="N7" s="42"/>
      <c r="O7" s="40"/>
      <c r="P7" s="41"/>
      <c r="Q7" s="41"/>
      <c r="R7" s="42"/>
      <c r="S7" s="40"/>
      <c r="T7" s="41"/>
      <c r="U7" s="41"/>
      <c r="V7" s="42"/>
      <c r="W7" s="40"/>
      <c r="X7" s="41"/>
      <c r="Y7" s="41"/>
      <c r="Z7" s="42"/>
    </row>
    <row r="8" spans="1:26" x14ac:dyDescent="0.15">
      <c r="A8" s="38">
        <v>-3</v>
      </c>
      <c r="B8" s="39">
        <f>B11-3</f>
        <v>-3</v>
      </c>
      <c r="C8" s="40"/>
      <c r="D8" s="41"/>
      <c r="E8" s="41"/>
      <c r="F8" s="42"/>
      <c r="G8" s="40"/>
      <c r="H8" s="41"/>
      <c r="I8" s="41"/>
      <c r="J8" s="42"/>
      <c r="K8" s="40"/>
      <c r="L8" s="41"/>
      <c r="M8" s="41"/>
      <c r="N8" s="42"/>
      <c r="O8" s="40"/>
      <c r="P8" s="41"/>
      <c r="Q8" s="41"/>
      <c r="R8" s="42"/>
      <c r="S8" s="40"/>
      <c r="T8" s="41"/>
      <c r="U8" s="41"/>
      <c r="V8" s="42"/>
      <c r="W8" s="40"/>
      <c r="X8" s="41"/>
      <c r="Y8" s="41"/>
      <c r="Z8" s="42"/>
    </row>
    <row r="9" spans="1:26" x14ac:dyDescent="0.15">
      <c r="A9" s="38">
        <v>-2</v>
      </c>
      <c r="B9" s="39">
        <f>B11-2</f>
        <v>-2</v>
      </c>
      <c r="C9" s="40"/>
      <c r="D9" s="41"/>
      <c r="E9" s="41"/>
      <c r="F9" s="42"/>
      <c r="G9" s="40"/>
      <c r="H9" s="41"/>
      <c r="I9" s="41"/>
      <c r="J9" s="42"/>
      <c r="K9" s="40"/>
      <c r="L9" s="41"/>
      <c r="M9" s="41"/>
      <c r="N9" s="42"/>
      <c r="O9" s="40"/>
      <c r="P9" s="41"/>
      <c r="Q9" s="41"/>
      <c r="R9" s="42"/>
      <c r="S9" s="40"/>
      <c r="T9" s="41"/>
      <c r="U9" s="41"/>
      <c r="V9" s="42"/>
      <c r="W9" s="40"/>
      <c r="X9" s="41"/>
      <c r="Y9" s="41"/>
      <c r="Z9" s="42"/>
    </row>
    <row r="10" spans="1:26" ht="15" thickBot="1" x14ac:dyDescent="0.2">
      <c r="A10" s="43">
        <v>-1</v>
      </c>
      <c r="B10" s="39">
        <f>B11-1</f>
        <v>-1</v>
      </c>
      <c r="C10" s="44"/>
      <c r="D10" s="45"/>
      <c r="E10" s="45"/>
      <c r="F10" s="46"/>
      <c r="G10" s="44"/>
      <c r="H10" s="45"/>
      <c r="I10" s="45"/>
      <c r="J10" s="46"/>
      <c r="K10" s="44"/>
      <c r="L10" s="45"/>
      <c r="M10" s="45"/>
      <c r="N10" s="46"/>
      <c r="O10" s="44"/>
      <c r="P10" s="45"/>
      <c r="Q10" s="45"/>
      <c r="R10" s="46"/>
      <c r="S10" s="44"/>
      <c r="T10" s="45"/>
      <c r="U10" s="45"/>
      <c r="V10" s="46"/>
      <c r="W10" s="44"/>
      <c r="X10" s="45"/>
      <c r="Y10" s="45"/>
      <c r="Z10" s="46"/>
    </row>
    <row r="11" spans="1:26" ht="15" thickBot="1" x14ac:dyDescent="0.2">
      <c r="A11" s="47">
        <v>1</v>
      </c>
      <c r="B11" s="73"/>
      <c r="C11" s="48"/>
      <c r="D11" s="49"/>
      <c r="E11" s="49"/>
      <c r="F11" s="50"/>
      <c r="G11" s="51"/>
      <c r="H11" s="49"/>
      <c r="I11" s="49"/>
      <c r="J11" s="50"/>
      <c r="K11" s="51"/>
      <c r="L11" s="49"/>
      <c r="M11" s="49"/>
      <c r="N11" s="50"/>
      <c r="O11" s="51"/>
      <c r="P11" s="49"/>
      <c r="Q11" s="49"/>
      <c r="R11" s="50"/>
      <c r="S11" s="51"/>
      <c r="T11" s="49"/>
      <c r="U11" s="49"/>
      <c r="V11" s="50"/>
      <c r="W11" s="51"/>
      <c r="X11" s="49"/>
      <c r="Y11" s="49"/>
      <c r="Z11" s="50"/>
    </row>
    <row r="12" spans="1:26" x14ac:dyDescent="0.15">
      <c r="A12" s="52">
        <v>2</v>
      </c>
      <c r="B12" s="53">
        <f>B11+1</f>
        <v>1</v>
      </c>
      <c r="C12" s="54"/>
      <c r="D12" s="55"/>
      <c r="E12" s="55"/>
      <c r="F12" s="56"/>
      <c r="G12" s="54"/>
      <c r="H12" s="55"/>
      <c r="I12" s="55"/>
      <c r="J12" s="56"/>
      <c r="K12" s="54"/>
      <c r="L12" s="55"/>
      <c r="M12" s="55"/>
      <c r="N12" s="56"/>
      <c r="O12" s="54"/>
      <c r="P12" s="55"/>
      <c r="Q12" s="55"/>
      <c r="R12" s="56"/>
      <c r="S12" s="54"/>
      <c r="T12" s="55"/>
      <c r="U12" s="55"/>
      <c r="V12" s="56"/>
      <c r="W12" s="54"/>
      <c r="X12" s="55"/>
      <c r="Y12" s="55"/>
      <c r="Z12" s="56"/>
    </row>
    <row r="13" spans="1:26" ht="15" thickBot="1" x14ac:dyDescent="0.2">
      <c r="A13" s="52">
        <v>3</v>
      </c>
      <c r="B13" s="53">
        <f>B11+2</f>
        <v>2</v>
      </c>
      <c r="C13" s="57"/>
      <c r="D13" s="58"/>
      <c r="E13" s="58"/>
      <c r="F13" s="59"/>
      <c r="G13" s="57"/>
      <c r="H13" s="58"/>
      <c r="I13" s="58"/>
      <c r="J13" s="59"/>
      <c r="K13" s="57"/>
      <c r="L13" s="58"/>
      <c r="M13" s="58"/>
      <c r="N13" s="59"/>
      <c r="O13" s="57"/>
      <c r="P13" s="58"/>
      <c r="Q13" s="58"/>
      <c r="R13" s="59"/>
      <c r="S13" s="57"/>
      <c r="T13" s="58"/>
      <c r="U13" s="58"/>
      <c r="V13" s="59"/>
      <c r="W13" s="57"/>
      <c r="X13" s="58"/>
      <c r="Y13" s="58"/>
      <c r="Z13" s="59"/>
    </row>
    <row r="14" spans="1:26" x14ac:dyDescent="0.15">
      <c r="A14" s="33">
        <v>4</v>
      </c>
      <c r="B14" s="34">
        <f>B11+3</f>
        <v>3</v>
      </c>
      <c r="C14" s="35"/>
      <c r="D14" s="36"/>
      <c r="E14" s="36"/>
      <c r="F14" s="37"/>
      <c r="G14" s="35"/>
      <c r="H14" s="36"/>
      <c r="I14" s="36"/>
      <c r="J14" s="37"/>
      <c r="K14" s="35"/>
      <c r="L14" s="36"/>
      <c r="M14" s="36"/>
      <c r="N14" s="37"/>
      <c r="O14" s="35"/>
      <c r="P14" s="36"/>
      <c r="Q14" s="36"/>
      <c r="R14" s="37"/>
      <c r="S14" s="35"/>
      <c r="T14" s="36"/>
      <c r="U14" s="36"/>
      <c r="V14" s="37"/>
      <c r="W14" s="35"/>
      <c r="X14" s="36"/>
      <c r="Y14" s="36"/>
      <c r="Z14" s="37"/>
    </row>
    <row r="15" spans="1:26" x14ac:dyDescent="0.15">
      <c r="A15" s="38">
        <v>5</v>
      </c>
      <c r="B15" s="39">
        <f>B11+4</f>
        <v>4</v>
      </c>
      <c r="C15" s="40"/>
      <c r="D15" s="41"/>
      <c r="E15" s="41"/>
      <c r="F15" s="42"/>
      <c r="G15" s="40"/>
      <c r="H15" s="41"/>
      <c r="I15" s="41"/>
      <c r="J15" s="42"/>
      <c r="K15" s="40"/>
      <c r="L15" s="41"/>
      <c r="M15" s="41"/>
      <c r="N15" s="42"/>
      <c r="O15" s="40"/>
      <c r="P15" s="41"/>
      <c r="Q15" s="41"/>
      <c r="R15" s="42"/>
      <c r="S15" s="40"/>
      <c r="T15" s="41"/>
      <c r="U15" s="41"/>
      <c r="V15" s="42"/>
      <c r="W15" s="40"/>
      <c r="X15" s="41"/>
      <c r="Y15" s="41"/>
      <c r="Z15" s="42"/>
    </row>
    <row r="16" spans="1:26" x14ac:dyDescent="0.15">
      <c r="A16" s="38">
        <v>6</v>
      </c>
      <c r="B16" s="39">
        <f>B11+5</f>
        <v>5</v>
      </c>
      <c r="C16" s="40"/>
      <c r="D16" s="41"/>
      <c r="E16" s="41"/>
      <c r="F16" s="42"/>
      <c r="G16" s="40"/>
      <c r="H16" s="41"/>
      <c r="I16" s="41"/>
      <c r="J16" s="42"/>
      <c r="K16" s="40"/>
      <c r="L16" s="41"/>
      <c r="M16" s="41"/>
      <c r="N16" s="42"/>
      <c r="O16" s="40"/>
      <c r="P16" s="41"/>
      <c r="Q16" s="41"/>
      <c r="R16" s="42"/>
      <c r="S16" s="40"/>
      <c r="T16" s="41"/>
      <c r="U16" s="41"/>
      <c r="V16" s="42"/>
      <c r="W16" s="40"/>
      <c r="X16" s="41"/>
      <c r="Y16" s="41"/>
      <c r="Z16" s="42"/>
    </row>
    <row r="17" spans="1:26" x14ac:dyDescent="0.15">
      <c r="A17" s="38">
        <v>7</v>
      </c>
      <c r="B17" s="39">
        <f>B11+6</f>
        <v>6</v>
      </c>
      <c r="C17" s="40"/>
      <c r="D17" s="41"/>
      <c r="E17" s="41"/>
      <c r="F17" s="42"/>
      <c r="G17" s="40"/>
      <c r="H17" s="41"/>
      <c r="I17" s="41"/>
      <c r="J17" s="42"/>
      <c r="K17" s="40"/>
      <c r="L17" s="41"/>
      <c r="M17" s="41"/>
      <c r="N17" s="42"/>
      <c r="O17" s="40"/>
      <c r="P17" s="41"/>
      <c r="Q17" s="41"/>
      <c r="R17" s="42"/>
      <c r="S17" s="40"/>
      <c r="T17" s="41"/>
      <c r="U17" s="41"/>
      <c r="V17" s="42"/>
      <c r="W17" s="40"/>
      <c r="X17" s="41"/>
      <c r="Y17" s="41"/>
      <c r="Z17" s="42"/>
    </row>
    <row r="18" spans="1:26" x14ac:dyDescent="0.15">
      <c r="A18" s="38">
        <v>8</v>
      </c>
      <c r="B18" s="39">
        <f>B11+7</f>
        <v>7</v>
      </c>
      <c r="C18" s="40"/>
      <c r="D18" s="41"/>
      <c r="E18" s="41"/>
      <c r="F18" s="42"/>
      <c r="G18" s="40"/>
      <c r="H18" s="41"/>
      <c r="I18" s="41"/>
      <c r="J18" s="42"/>
      <c r="K18" s="40"/>
      <c r="L18" s="41"/>
      <c r="M18" s="41"/>
      <c r="N18" s="42"/>
      <c r="O18" s="40"/>
      <c r="P18" s="41"/>
      <c r="Q18" s="41"/>
      <c r="R18" s="42"/>
      <c r="S18" s="40"/>
      <c r="T18" s="41"/>
      <c r="U18" s="41"/>
      <c r="V18" s="42"/>
      <c r="W18" s="40"/>
      <c r="X18" s="41"/>
      <c r="Y18" s="41"/>
      <c r="Z18" s="42"/>
    </row>
    <row r="19" spans="1:26" x14ac:dyDescent="0.15">
      <c r="A19" s="38">
        <v>9</v>
      </c>
      <c r="B19" s="39">
        <f>B11+8</f>
        <v>8</v>
      </c>
      <c r="C19" s="40"/>
      <c r="D19" s="41"/>
      <c r="E19" s="41"/>
      <c r="F19" s="42"/>
      <c r="G19" s="40"/>
      <c r="H19" s="41"/>
      <c r="I19" s="41"/>
      <c r="J19" s="42"/>
      <c r="K19" s="40"/>
      <c r="L19" s="41"/>
      <c r="M19" s="41"/>
      <c r="N19" s="42"/>
      <c r="O19" s="40"/>
      <c r="P19" s="41"/>
      <c r="Q19" s="41"/>
      <c r="R19" s="42"/>
      <c r="S19" s="40"/>
      <c r="T19" s="41"/>
      <c r="U19" s="41"/>
      <c r="V19" s="42"/>
      <c r="W19" s="40"/>
      <c r="X19" s="41"/>
      <c r="Y19" s="41"/>
      <c r="Z19" s="42"/>
    </row>
    <row r="20" spans="1:26" ht="15" thickBot="1" x14ac:dyDescent="0.2">
      <c r="A20" s="43">
        <v>10</v>
      </c>
      <c r="B20" s="60">
        <f>B11+9</f>
        <v>9</v>
      </c>
      <c r="C20" s="63"/>
      <c r="D20" s="61"/>
      <c r="E20" s="61"/>
      <c r="F20" s="62"/>
      <c r="G20" s="63"/>
      <c r="H20" s="61"/>
      <c r="I20" s="61"/>
      <c r="J20" s="62"/>
      <c r="K20" s="63"/>
      <c r="L20" s="61"/>
      <c r="M20" s="61"/>
      <c r="N20" s="62"/>
      <c r="O20" s="63"/>
      <c r="P20" s="61"/>
      <c r="Q20" s="61"/>
      <c r="R20" s="62"/>
      <c r="S20" s="63"/>
      <c r="T20" s="61"/>
      <c r="U20" s="61"/>
      <c r="V20" s="62"/>
      <c r="W20" s="63"/>
      <c r="X20" s="61"/>
      <c r="Y20" s="61"/>
      <c r="Z20" s="62"/>
    </row>
    <row r="21" spans="1:26" s="66" customFormat="1" ht="21.75" customHeight="1" thickBot="1" x14ac:dyDescent="0.2">
      <c r="A21" s="194" t="s">
        <v>39</v>
      </c>
      <c r="B21" s="197"/>
      <c r="C21" s="64" t="e">
        <f>'Cycle 4 Diagnosis'!T7</f>
        <v>#DIV/0!</v>
      </c>
      <c r="D21" s="65" t="e">
        <f>'Cycle 4 Diagnosis'!T8</f>
        <v>#DIV/0!</v>
      </c>
      <c r="E21" s="65" t="e">
        <f>'Cycle 4 Diagnosis'!T9</f>
        <v>#DIV/0!</v>
      </c>
      <c r="F21" s="65" t="e">
        <f>'Cycle 4 Diagnosis'!T10</f>
        <v>#DIV/0!</v>
      </c>
      <c r="G21" s="65" t="e">
        <f>'Cycle 4 Diagnosis'!T11</f>
        <v>#DIV/0!</v>
      </c>
      <c r="H21" s="65" t="e">
        <f>'Cycle 4 Diagnosis'!T12</f>
        <v>#DIV/0!</v>
      </c>
      <c r="I21" s="65" t="e">
        <f>'Cycle 4 Diagnosis'!T13</f>
        <v>#DIV/0!</v>
      </c>
      <c r="J21" s="65" t="e">
        <f>'Cycle 4 Diagnosis'!T14</f>
        <v>#DIV/0!</v>
      </c>
      <c r="K21" s="65" t="e">
        <f>'Cycle 4 Diagnosis'!T15</f>
        <v>#DIV/0!</v>
      </c>
      <c r="L21" s="65" t="e">
        <f>'Cycle 4 Diagnosis'!T16</f>
        <v>#DIV/0!</v>
      </c>
      <c r="M21" s="65" t="e">
        <f>'Cycle 4 Diagnosis'!T17</f>
        <v>#DIV/0!</v>
      </c>
      <c r="N21" s="65" t="e">
        <f>'Cycle 4 Diagnosis'!T18</f>
        <v>#DIV/0!</v>
      </c>
      <c r="O21" s="65" t="e">
        <f>'Cycle 4 Diagnosis'!T19</f>
        <v>#DIV/0!</v>
      </c>
      <c r="P21" s="65" t="e">
        <f>'Cycle 4 Diagnosis'!T20</f>
        <v>#DIV/0!</v>
      </c>
      <c r="Q21" s="65" t="e">
        <f>'Cycle 4 Diagnosis'!T21</f>
        <v>#DIV/0!</v>
      </c>
      <c r="R21" s="65" t="e">
        <f>'Cycle 4 Diagnosis'!T22</f>
        <v>#DIV/0!</v>
      </c>
      <c r="S21" s="65" t="e">
        <f>'Cycle 4 Diagnosis'!T23</f>
        <v>#DIV/0!</v>
      </c>
      <c r="T21" s="65" t="e">
        <f>'Cycle 4 Diagnosis'!T24</f>
        <v>#DIV/0!</v>
      </c>
      <c r="U21" s="65" t="e">
        <f>'Cycle 4 Diagnosis'!T25</f>
        <v>#DIV/0!</v>
      </c>
      <c r="V21" s="65"/>
      <c r="W21" s="65" t="e">
        <f>'Cycle 4 Diagnosis'!T27</f>
        <v>#DIV/0!</v>
      </c>
      <c r="X21" s="65"/>
      <c r="Y21" s="65"/>
      <c r="Z21" s="65"/>
    </row>
    <row r="23" spans="1:26" x14ac:dyDescent="0.15">
      <c r="C23" s="67" t="s">
        <v>153</v>
      </c>
    </row>
  </sheetData>
  <sheetProtection selectLockedCells="1"/>
  <mergeCells count="2">
    <mergeCell ref="A2:B3"/>
    <mergeCell ref="A21:B21"/>
  </mergeCells>
  <conditionalFormatting sqref="A2 L2:Z2">
    <cfRule type="notContainsBlanks" dxfId="36" priority="10">
      <formula>LEN(TRIM(A2))&gt;0</formula>
    </cfRule>
  </conditionalFormatting>
  <conditionalFormatting sqref="C2:K2">
    <cfRule type="notContainsBlanks" dxfId="35" priority="8">
      <formula>LEN(TRIM(C2))&gt;0</formula>
    </cfRule>
  </conditionalFormatting>
  <conditionalFormatting sqref="X21:Z21 V21">
    <cfRule type="containsBlanks" dxfId="34" priority="7">
      <formula>LEN(TRIM(V21))=0</formula>
    </cfRule>
  </conditionalFormatting>
  <conditionalFormatting sqref="C21:W21">
    <cfRule type="containsText" dxfId="33" priority="5" operator="containsText" text="Yes">
      <formula>NOT(ISERROR(SEARCH("Yes",C21)))</formula>
    </cfRule>
    <cfRule type="containsText" dxfId="32" priority="6" operator="containsText" text="No">
      <formula>NOT(ISERROR(SEARCH("No",C21)))</formula>
    </cfRule>
  </conditionalFormatting>
  <conditionalFormatting sqref="C4:Z20">
    <cfRule type="cellIs" dxfId="31" priority="1" operator="greaterThan">
      <formula>6</formula>
    </cfRule>
    <cfRule type="dataBar" priority="3">
      <dataBar>
        <cfvo type="num" val="0"/>
        <cfvo type="num" val="7"/>
        <color rgb="FF00B0F0"/>
      </dataBar>
      <extLst>
        <ext xmlns:x14="http://schemas.microsoft.com/office/spreadsheetml/2009/9/main" uri="{B025F937-C7B1-47D3-B67F-A62EFF666E3E}">
          <x14:id>{3A6A7036-14AB-4A0D-8D1C-28ED3F0AC52E}</x14:id>
        </ext>
      </extLst>
    </cfRule>
  </conditionalFormatting>
  <conditionalFormatting sqref="C14:Z20">
    <cfRule type="cellIs" dxfId="30" priority="2" operator="greaterThanOrEqual">
      <formula>4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6A7036-14AB-4A0D-8D1C-28ED3F0AC52E}">
            <x14:dataBar minLength="0" maxLength="100">
              <x14:cfvo type="num">
                <xm:f>0</xm:f>
              </x14:cfvo>
              <x14:cfvo type="num">
                <xm:f>7</xm:f>
              </x14:cfvo>
              <x14:negativeFillColor rgb="FFFF0000"/>
              <x14:axisColor rgb="FF000000"/>
            </x14:dataBar>
          </x14:cfRule>
          <xm:sqref>C4:Z20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4" tint="-0.249977111117893"/>
    <pageSetUpPr fitToPage="1"/>
  </sheetPr>
  <dimension ref="B1:Y56"/>
  <sheetViews>
    <sheetView showGridLines="0" zoomScaleSheetLayoutView="100" workbookViewId="0">
      <selection activeCell="A73" sqref="A73:A78"/>
    </sheetView>
  </sheetViews>
  <sheetFormatPr baseColWidth="10" defaultColWidth="9" defaultRowHeight="13" x14ac:dyDescent="0.15"/>
  <cols>
    <col min="1" max="1" width="3.796875" style="77" customWidth="1"/>
    <col min="2" max="2" width="7.19921875" style="77" customWidth="1"/>
    <col min="3" max="3" width="24.796875" style="77" customWidth="1"/>
    <col min="4" max="4" width="9.3984375" style="155" customWidth="1"/>
    <col min="5" max="5" width="7" style="156" customWidth="1"/>
    <col min="6" max="6" width="9.59765625" style="77" customWidth="1"/>
    <col min="7" max="7" width="6.796875" style="156" customWidth="1"/>
    <col min="8" max="8" width="8.3984375" style="77" customWidth="1"/>
    <col min="9" max="9" width="2.19921875" style="77" customWidth="1"/>
    <col min="10" max="10" width="7" style="77" customWidth="1"/>
    <col min="11" max="11" width="2.3984375" style="77" customWidth="1"/>
    <col min="12" max="12" width="6.59765625" style="77" customWidth="1"/>
    <col min="13" max="13" width="3" style="77" customWidth="1"/>
    <col min="14" max="14" width="7.796875" style="77" customWidth="1"/>
    <col min="15" max="15" width="2.3984375" style="77" customWidth="1"/>
    <col min="16" max="16" width="9.19921875" style="77" customWidth="1"/>
    <col min="17" max="17" width="7.19921875" style="156" customWidth="1"/>
    <col min="18" max="18" width="8" style="77" customWidth="1"/>
    <col min="19" max="19" width="6.3984375" style="77" customWidth="1"/>
    <col min="20" max="20" width="8.796875" style="156" customWidth="1"/>
    <col min="21" max="21" width="16.59765625" style="77" customWidth="1"/>
    <col min="22" max="22" width="11.3984375" style="77" customWidth="1"/>
    <col min="23" max="23" width="14.3984375" style="77" customWidth="1"/>
    <col min="24" max="24" width="9.796875" style="77" bestFit="1" customWidth="1"/>
    <col min="25" max="25" width="9.59765625" style="77" bestFit="1" customWidth="1"/>
    <col min="26" max="16384" width="9" style="77"/>
  </cols>
  <sheetData>
    <row r="1" spans="2:25" ht="13.5" customHeight="1" x14ac:dyDescent="0.15">
      <c r="B1" s="267" t="s">
        <v>148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2:25" ht="19" customHeight="1" thickBot="1" x14ac:dyDescent="0.2">
      <c r="B2" s="167" t="s">
        <v>145</v>
      </c>
      <c r="C2" s="167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7"/>
      <c r="U2" s="169"/>
      <c r="V2" s="170" t="s">
        <v>146</v>
      </c>
      <c r="W2" s="169"/>
    </row>
    <row r="3" spans="2:25" ht="26.25" customHeight="1" thickBot="1" x14ac:dyDescent="0.2">
      <c r="B3" s="276" t="s">
        <v>126</v>
      </c>
      <c r="C3" s="277"/>
      <c r="D3" s="268" t="s">
        <v>40</v>
      </c>
      <c r="E3" s="268"/>
      <c r="F3" s="268"/>
      <c r="G3" s="269"/>
      <c r="H3" s="270" t="s">
        <v>124</v>
      </c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273"/>
      <c r="U3" s="274"/>
      <c r="V3" s="274"/>
      <c r="W3" s="275"/>
    </row>
    <row r="4" spans="2:25" s="80" customFormat="1" ht="52.5" customHeight="1" thickBot="1" x14ac:dyDescent="0.2">
      <c r="B4" s="278"/>
      <c r="C4" s="279"/>
      <c r="D4" s="261" t="s">
        <v>41</v>
      </c>
      <c r="E4" s="262"/>
      <c r="F4" s="263" t="s">
        <v>42</v>
      </c>
      <c r="G4" s="262"/>
      <c r="H4" s="264" t="s">
        <v>43</v>
      </c>
      <c r="I4" s="265"/>
      <c r="J4" s="265"/>
      <c r="K4" s="265"/>
      <c r="L4" s="265"/>
      <c r="M4" s="265"/>
      <c r="N4" s="265"/>
      <c r="O4" s="265"/>
      <c r="P4" s="265"/>
      <c r="Q4" s="266"/>
      <c r="R4" s="264" t="s">
        <v>44</v>
      </c>
      <c r="S4" s="266"/>
      <c r="T4" s="78" t="s">
        <v>45</v>
      </c>
      <c r="U4" s="288" t="s">
        <v>46</v>
      </c>
      <c r="V4" s="79" t="s">
        <v>47</v>
      </c>
      <c r="W4" s="79" t="s">
        <v>48</v>
      </c>
    </row>
    <row r="5" spans="2:25" ht="39.75" customHeight="1" thickBot="1" x14ac:dyDescent="0.2">
      <c r="B5" s="198">
        <f>'CYCLE 1 DATA HERE'!B1</f>
        <v>0</v>
      </c>
      <c r="C5" s="199"/>
      <c r="D5" s="81" t="s">
        <v>49</v>
      </c>
      <c r="E5" s="290" t="s">
        <v>127</v>
      </c>
      <c r="F5" s="81" t="s">
        <v>50</v>
      </c>
      <c r="G5" s="290" t="s">
        <v>128</v>
      </c>
      <c r="H5" s="291" t="s">
        <v>51</v>
      </c>
      <c r="I5" s="292"/>
      <c r="J5" s="293" t="s">
        <v>52</v>
      </c>
      <c r="K5" s="292"/>
      <c r="L5" s="293" t="s">
        <v>53</v>
      </c>
      <c r="M5" s="292"/>
      <c r="N5" s="293" t="s">
        <v>54</v>
      </c>
      <c r="O5" s="292"/>
      <c r="P5" s="82" t="s">
        <v>55</v>
      </c>
      <c r="Q5" s="294" t="s">
        <v>129</v>
      </c>
      <c r="R5" s="83" t="s">
        <v>56</v>
      </c>
      <c r="S5" s="290" t="s">
        <v>130</v>
      </c>
      <c r="T5" s="259" t="s">
        <v>57</v>
      </c>
      <c r="U5" s="289"/>
      <c r="V5" s="259" t="s">
        <v>58</v>
      </c>
      <c r="W5" s="280" t="s">
        <v>59</v>
      </c>
    </row>
    <row r="6" spans="2:25" ht="70.5" customHeight="1" thickBot="1" x14ac:dyDescent="0.2">
      <c r="B6" s="282" t="s">
        <v>60</v>
      </c>
      <c r="C6" s="283"/>
      <c r="D6" s="84" t="s">
        <v>61</v>
      </c>
      <c r="E6" s="290"/>
      <c r="F6" s="85" t="s">
        <v>62</v>
      </c>
      <c r="G6" s="290"/>
      <c r="H6" s="284" t="s">
        <v>63</v>
      </c>
      <c r="I6" s="285"/>
      <c r="J6" s="286" t="s">
        <v>64</v>
      </c>
      <c r="K6" s="285"/>
      <c r="L6" s="286" t="s">
        <v>65</v>
      </c>
      <c r="M6" s="285"/>
      <c r="N6" s="286" t="s">
        <v>66</v>
      </c>
      <c r="O6" s="287"/>
      <c r="P6" s="86" t="s">
        <v>123</v>
      </c>
      <c r="Q6" s="294"/>
      <c r="R6" s="84" t="s">
        <v>67</v>
      </c>
      <c r="S6" s="290"/>
      <c r="T6" s="260"/>
      <c r="U6" s="289"/>
      <c r="V6" s="260"/>
      <c r="W6" s="281"/>
    </row>
    <row r="7" spans="2:25" ht="15" customHeight="1" x14ac:dyDescent="0.15">
      <c r="B7" s="236" t="s">
        <v>68</v>
      </c>
      <c r="C7" s="87" t="s">
        <v>69</v>
      </c>
      <c r="D7" s="88">
        <f>MAX('CYCLE 1 DATA HERE'!C4:C10)</f>
        <v>0</v>
      </c>
      <c r="E7" s="1" t="str">
        <f t="shared" ref="E7:E25" si="0">IF(D7&gt;=4,"Yes","No")</f>
        <v>No</v>
      </c>
      <c r="F7" s="89">
        <f>COUNTIF('CYCLE 1 DATA HERE'!C4:C10, "&gt;=4")</f>
        <v>0</v>
      </c>
      <c r="G7" s="1" t="str">
        <f t="shared" ref="G7:G25" si="1">IF(F7&gt;=2,"Yes","No")</f>
        <v>No</v>
      </c>
      <c r="H7" s="90" t="e">
        <f>AVERAGE('CYCLE 1 DATA HERE'!C4:C10)</f>
        <v>#DIV/0!</v>
      </c>
      <c r="I7" s="2" t="s">
        <v>70</v>
      </c>
      <c r="J7" s="91" t="e">
        <f>AVERAGE('CYCLE 1 DATA HERE'!C14:C20)</f>
        <v>#DIV/0!</v>
      </c>
      <c r="K7" s="3" t="s">
        <v>71</v>
      </c>
      <c r="L7" s="92" t="e">
        <f t="shared" ref="L7:L30" si="2">H7-J7</f>
        <v>#DIV/0!</v>
      </c>
      <c r="M7" s="2" t="s">
        <v>72</v>
      </c>
      <c r="N7" s="93">
        <f>(MAX('CYCLE 1 DATA HERE'!C4:Z20,'CYCLE 2 DATA HERE'!C4:Z20, 'CYCLE 3 DATA HERE'!C4:Z20, 'CYCLE 4 DATA HERE'!C4:Z20)-1)</f>
        <v>-1</v>
      </c>
      <c r="O7" s="94" t="s">
        <v>71</v>
      </c>
      <c r="P7" s="95" t="e">
        <f t="shared" ref="P7:P30" si="3">(L7/N7)*100</f>
        <v>#DIV/0!</v>
      </c>
      <c r="Q7" s="1" t="e">
        <f t="shared" ref="Q7:Q25" si="4">IF(P7&gt;=30,"Yes","No")</f>
        <v>#DIV/0!</v>
      </c>
      <c r="R7" s="88">
        <f>MAX('CYCLE 1 DATA HERE'!C14:C20)</f>
        <v>0</v>
      </c>
      <c r="S7" s="1" t="str">
        <f t="shared" ref="S7:S25" si="5">IF(R7&lt;=3,"Yes","No")</f>
        <v>Yes</v>
      </c>
      <c r="T7" s="4" t="e">
        <f t="shared" ref="T7:T25" si="6">IF((E7="No")+(G7="No")+(Q7="No")+(S7="No"),"No","Yes")</f>
        <v>#DIV/0!</v>
      </c>
      <c r="U7" s="253" t="s">
        <v>131</v>
      </c>
      <c r="V7" s="254" t="e">
        <f>IF((T7="Yes")+(T8="Yes")+(T9="Yes"),"Yes","No")</f>
        <v>#DIV/0!</v>
      </c>
      <c r="W7" s="255" t="e">
        <f>IF((V7="Yes")+(V10="Yes")+(V11="Yes")+(V12="Yes")+(V13="Yes"),"Yes","No")</f>
        <v>#DIV/0!</v>
      </c>
    </row>
    <row r="8" spans="2:25" ht="15" customHeight="1" x14ac:dyDescent="0.15">
      <c r="B8" s="223"/>
      <c r="C8" s="96" t="s">
        <v>73</v>
      </c>
      <c r="D8" s="97">
        <f>MAX('CYCLE 1 DATA HERE'!D4:D10)</f>
        <v>0</v>
      </c>
      <c r="E8" s="5" t="str">
        <f t="shared" si="0"/>
        <v>No</v>
      </c>
      <c r="F8" s="98">
        <f>COUNTIF('CYCLE 1 DATA HERE'!D4:D10, "&gt;=4")</f>
        <v>0</v>
      </c>
      <c r="G8" s="5" t="str">
        <f t="shared" si="1"/>
        <v>No</v>
      </c>
      <c r="H8" s="99" t="e">
        <f>AVERAGE('CYCLE 1 DATA HERE'!D4:D10)</f>
        <v>#DIV/0!</v>
      </c>
      <c r="I8" s="6" t="s">
        <v>70</v>
      </c>
      <c r="J8" s="100" t="e">
        <f>AVERAGE('CYCLE 1 DATA HERE'!D14:D20)</f>
        <v>#DIV/0!</v>
      </c>
      <c r="K8" s="7" t="s">
        <v>71</v>
      </c>
      <c r="L8" s="101" t="e">
        <f t="shared" si="2"/>
        <v>#DIV/0!</v>
      </c>
      <c r="M8" s="6" t="s">
        <v>72</v>
      </c>
      <c r="N8" s="93">
        <f>(MAX('CYCLE 1 DATA HERE'!C4:Z20,'CYCLE 2 DATA HERE'!C4:Z20, 'CYCLE 3 DATA HERE'!C4:Z20, 'CYCLE 4 DATA HERE'!C4:Z20)-1)</f>
        <v>-1</v>
      </c>
      <c r="O8" s="102" t="s">
        <v>71</v>
      </c>
      <c r="P8" s="103" t="e">
        <f t="shared" si="3"/>
        <v>#DIV/0!</v>
      </c>
      <c r="Q8" s="5" t="e">
        <f t="shared" si="4"/>
        <v>#DIV/0!</v>
      </c>
      <c r="R8" s="97">
        <f>MAX('CYCLE 1 DATA HERE'!D14:D20)</f>
        <v>0</v>
      </c>
      <c r="S8" s="5" t="str">
        <f t="shared" si="5"/>
        <v>Yes</v>
      </c>
      <c r="T8" s="8" t="e">
        <f t="shared" si="6"/>
        <v>#DIV/0!</v>
      </c>
      <c r="U8" s="244"/>
      <c r="V8" s="246"/>
      <c r="W8" s="256"/>
      <c r="Y8" s="104"/>
    </row>
    <row r="9" spans="2:25" ht="15" customHeight="1" x14ac:dyDescent="0.15">
      <c r="B9" s="223"/>
      <c r="C9" s="96" t="s">
        <v>74</v>
      </c>
      <c r="D9" s="97">
        <f>MAX('CYCLE 1 DATA HERE'!E4:E10)</f>
        <v>0</v>
      </c>
      <c r="E9" s="5" t="str">
        <f t="shared" si="0"/>
        <v>No</v>
      </c>
      <c r="F9" s="98">
        <f>COUNTIF('CYCLE 1 DATA HERE'!E4:E10, "&gt;=4")</f>
        <v>0</v>
      </c>
      <c r="G9" s="5" t="str">
        <f t="shared" si="1"/>
        <v>No</v>
      </c>
      <c r="H9" s="99" t="e">
        <f>AVERAGE('CYCLE 1 DATA HERE'!E4:E10)</f>
        <v>#DIV/0!</v>
      </c>
      <c r="I9" s="6" t="s">
        <v>70</v>
      </c>
      <c r="J9" s="100" t="e">
        <f>AVERAGE('CYCLE 1 DATA HERE'!E14:E20)</f>
        <v>#DIV/0!</v>
      </c>
      <c r="K9" s="7" t="s">
        <v>71</v>
      </c>
      <c r="L9" s="101" t="e">
        <f t="shared" si="2"/>
        <v>#DIV/0!</v>
      </c>
      <c r="M9" s="6" t="s">
        <v>72</v>
      </c>
      <c r="N9" s="93">
        <f>(MAX('CYCLE 1 DATA HERE'!C4:Z20,'CYCLE 2 DATA HERE'!C4:Z20, 'CYCLE 3 DATA HERE'!C4:Z20, 'CYCLE 4 DATA HERE'!C4:Z20)-1)</f>
        <v>-1</v>
      </c>
      <c r="O9" s="102" t="s">
        <v>71</v>
      </c>
      <c r="P9" s="103" t="e">
        <f t="shared" si="3"/>
        <v>#DIV/0!</v>
      </c>
      <c r="Q9" s="5" t="e">
        <f t="shared" si="4"/>
        <v>#DIV/0!</v>
      </c>
      <c r="R9" s="97">
        <f>MAX('CYCLE 1 DATA HERE'!E14:E20)</f>
        <v>0</v>
      </c>
      <c r="S9" s="5" t="str">
        <f t="shared" si="5"/>
        <v>Yes</v>
      </c>
      <c r="T9" s="8" t="e">
        <f t="shared" si="6"/>
        <v>#DIV/0!</v>
      </c>
      <c r="U9" s="243"/>
      <c r="V9" s="241"/>
      <c r="W9" s="256"/>
    </row>
    <row r="10" spans="2:25" ht="15" customHeight="1" x14ac:dyDescent="0.15">
      <c r="B10" s="223"/>
      <c r="C10" s="96" t="s">
        <v>75</v>
      </c>
      <c r="D10" s="97">
        <f>MAX('CYCLE 1 DATA HERE'!F4:F10)</f>
        <v>0</v>
      </c>
      <c r="E10" s="5" t="str">
        <f t="shared" si="0"/>
        <v>No</v>
      </c>
      <c r="F10" s="98">
        <f>COUNTIF('CYCLE 1 DATA HERE'!F4:F10, "&gt;=4")</f>
        <v>0</v>
      </c>
      <c r="G10" s="5" t="str">
        <f t="shared" si="1"/>
        <v>No</v>
      </c>
      <c r="H10" s="99" t="e">
        <f>AVERAGE('CYCLE 1 DATA HERE'!F4:F10)</f>
        <v>#DIV/0!</v>
      </c>
      <c r="I10" s="6" t="s">
        <v>70</v>
      </c>
      <c r="J10" s="100" t="e">
        <f>AVERAGE('CYCLE 1 DATA HERE'!F14:F20)</f>
        <v>#DIV/0!</v>
      </c>
      <c r="K10" s="7" t="s">
        <v>71</v>
      </c>
      <c r="L10" s="101" t="e">
        <f t="shared" si="2"/>
        <v>#DIV/0!</v>
      </c>
      <c r="M10" s="6" t="s">
        <v>72</v>
      </c>
      <c r="N10" s="93">
        <f>(MAX('CYCLE 1 DATA HERE'!C4:Z20,'CYCLE 2 DATA HERE'!C4:Z20, 'CYCLE 3 DATA HERE'!C4:Z20, 'CYCLE 4 DATA HERE'!C4:Z20)-1)</f>
        <v>-1</v>
      </c>
      <c r="O10" s="102" t="s">
        <v>71</v>
      </c>
      <c r="P10" s="103" t="e">
        <f t="shared" si="3"/>
        <v>#DIV/0!</v>
      </c>
      <c r="Q10" s="5" t="e">
        <f t="shared" si="4"/>
        <v>#DIV/0!</v>
      </c>
      <c r="R10" s="97">
        <f>MAX('CYCLE 1 DATA HERE'!F14:F20)</f>
        <v>0</v>
      </c>
      <c r="S10" s="5" t="str">
        <f t="shared" si="5"/>
        <v>Yes</v>
      </c>
      <c r="T10" s="8" t="e">
        <f t="shared" si="6"/>
        <v>#DIV/0!</v>
      </c>
      <c r="U10" s="9" t="s">
        <v>132</v>
      </c>
      <c r="V10" s="10" t="e">
        <f>IF((T10="Yes"),"Yes","No")</f>
        <v>#DIV/0!</v>
      </c>
      <c r="W10" s="256"/>
    </row>
    <row r="11" spans="2:25" ht="15" customHeight="1" x14ac:dyDescent="0.15">
      <c r="B11" s="223"/>
      <c r="C11" s="96" t="s">
        <v>76</v>
      </c>
      <c r="D11" s="97">
        <f>MAX('CYCLE 1 DATA HERE'!G4:G10)</f>
        <v>0</v>
      </c>
      <c r="E11" s="5" t="str">
        <f t="shared" si="0"/>
        <v>No</v>
      </c>
      <c r="F11" s="98">
        <f>COUNTIF('CYCLE 1 DATA HERE'!G4:G10, "&gt;=4")</f>
        <v>0</v>
      </c>
      <c r="G11" s="5" t="str">
        <f t="shared" si="1"/>
        <v>No</v>
      </c>
      <c r="H11" s="99" t="e">
        <f>AVERAGE('CYCLE 1 DATA HERE'!G4:G10)</f>
        <v>#DIV/0!</v>
      </c>
      <c r="I11" s="6" t="s">
        <v>70</v>
      </c>
      <c r="J11" s="100" t="e">
        <f>AVERAGE('CYCLE 1 DATA HERE'!G14:G20)</f>
        <v>#DIV/0!</v>
      </c>
      <c r="K11" s="7" t="s">
        <v>71</v>
      </c>
      <c r="L11" s="101" t="e">
        <f t="shared" si="2"/>
        <v>#DIV/0!</v>
      </c>
      <c r="M11" s="6" t="s">
        <v>72</v>
      </c>
      <c r="N11" s="93">
        <f>(MAX('CYCLE 1 DATA HERE'!C4:Z20,'CYCLE 2 DATA HERE'!C4:Z20, 'CYCLE 3 DATA HERE'!C4:Z20, 'CYCLE 4 DATA HERE'!C4:Z20)-1)</f>
        <v>-1</v>
      </c>
      <c r="O11" s="102" t="s">
        <v>71</v>
      </c>
      <c r="P11" s="103" t="e">
        <f t="shared" si="3"/>
        <v>#DIV/0!</v>
      </c>
      <c r="Q11" s="5" t="e">
        <f t="shared" si="4"/>
        <v>#DIV/0!</v>
      </c>
      <c r="R11" s="97">
        <f>MAX('CYCLE 1 DATA HERE'!G14:G20)</f>
        <v>0</v>
      </c>
      <c r="S11" s="5" t="str">
        <f t="shared" si="5"/>
        <v>Yes</v>
      </c>
      <c r="T11" s="8" t="e">
        <f t="shared" si="6"/>
        <v>#DIV/0!</v>
      </c>
      <c r="U11" s="242" t="s">
        <v>133</v>
      </c>
      <c r="V11" s="240" t="e">
        <f>IF((T11="Yes")+(T12="Yes"),"Yes","No")</f>
        <v>#DIV/0!</v>
      </c>
      <c r="W11" s="256"/>
    </row>
    <row r="12" spans="2:25" ht="15" customHeight="1" x14ac:dyDescent="0.15">
      <c r="B12" s="223"/>
      <c r="C12" s="96" t="s">
        <v>77</v>
      </c>
      <c r="D12" s="97">
        <f>MAX('CYCLE 1 DATA HERE'!H4:H10)</f>
        <v>0</v>
      </c>
      <c r="E12" s="5" t="str">
        <f t="shared" si="0"/>
        <v>No</v>
      </c>
      <c r="F12" s="98">
        <f>COUNTIF('CYCLE 1 DATA HERE'!H4:H10, "&gt;=4")</f>
        <v>0</v>
      </c>
      <c r="G12" s="5" t="str">
        <f t="shared" si="1"/>
        <v>No</v>
      </c>
      <c r="H12" s="99" t="e">
        <f>AVERAGE('CYCLE 1 DATA HERE'!H4:H10)</f>
        <v>#DIV/0!</v>
      </c>
      <c r="I12" s="6" t="s">
        <v>70</v>
      </c>
      <c r="J12" s="100" t="e">
        <f>AVERAGE('CYCLE 1 DATA HERE'!H14:H20)</f>
        <v>#DIV/0!</v>
      </c>
      <c r="K12" s="7" t="s">
        <v>71</v>
      </c>
      <c r="L12" s="101" t="e">
        <f t="shared" si="2"/>
        <v>#DIV/0!</v>
      </c>
      <c r="M12" s="6" t="s">
        <v>72</v>
      </c>
      <c r="N12" s="93">
        <f>(MAX('CYCLE 1 DATA HERE'!C4:Z20,'CYCLE 2 DATA HERE'!C4:Z20, 'CYCLE 3 DATA HERE'!C4:Z20, 'CYCLE 4 DATA HERE'!C4:Z20)-1)</f>
        <v>-1</v>
      </c>
      <c r="O12" s="102" t="s">
        <v>71</v>
      </c>
      <c r="P12" s="103" t="e">
        <f t="shared" si="3"/>
        <v>#DIV/0!</v>
      </c>
      <c r="Q12" s="5" t="e">
        <f t="shared" si="4"/>
        <v>#DIV/0!</v>
      </c>
      <c r="R12" s="97">
        <f>MAX('CYCLE 1 DATA HERE'!H14:H20)</f>
        <v>0</v>
      </c>
      <c r="S12" s="5" t="str">
        <f t="shared" si="5"/>
        <v>Yes</v>
      </c>
      <c r="T12" s="8" t="e">
        <f t="shared" si="6"/>
        <v>#DIV/0!</v>
      </c>
      <c r="U12" s="243"/>
      <c r="V12" s="241"/>
      <c r="W12" s="256"/>
    </row>
    <row r="13" spans="2:25" ht="15" customHeight="1" x14ac:dyDescent="0.15">
      <c r="B13" s="223"/>
      <c r="C13" s="96" t="s">
        <v>78</v>
      </c>
      <c r="D13" s="97">
        <f>MAX('CYCLE 1 DATA HERE'!I4:I10)</f>
        <v>0</v>
      </c>
      <c r="E13" s="5" t="str">
        <f t="shared" si="0"/>
        <v>No</v>
      </c>
      <c r="F13" s="98">
        <f>COUNTIF('CYCLE 1 DATA HERE'!I4:I10, "&gt;=4")</f>
        <v>0</v>
      </c>
      <c r="G13" s="5" t="str">
        <f t="shared" si="1"/>
        <v>No</v>
      </c>
      <c r="H13" s="99" t="e">
        <f>AVERAGE('CYCLE 1 DATA HERE'!I4:I10)</f>
        <v>#DIV/0!</v>
      </c>
      <c r="I13" s="6" t="s">
        <v>70</v>
      </c>
      <c r="J13" s="100" t="e">
        <f>AVERAGE('CYCLE 1 DATA HERE'!I14:I20)</f>
        <v>#DIV/0!</v>
      </c>
      <c r="K13" s="7" t="s">
        <v>71</v>
      </c>
      <c r="L13" s="101" t="e">
        <f t="shared" si="2"/>
        <v>#DIV/0!</v>
      </c>
      <c r="M13" s="6" t="s">
        <v>72</v>
      </c>
      <c r="N13" s="93">
        <f>(MAX('CYCLE 1 DATA HERE'!C4:Z20,'CYCLE 2 DATA HERE'!C4:Z20, 'CYCLE 3 DATA HERE'!C4:Z20, 'CYCLE 4 DATA HERE'!C4:Z20)-1)</f>
        <v>-1</v>
      </c>
      <c r="O13" s="102" t="s">
        <v>71</v>
      </c>
      <c r="P13" s="103" t="e">
        <f t="shared" si="3"/>
        <v>#DIV/0!</v>
      </c>
      <c r="Q13" s="5" t="e">
        <f t="shared" si="4"/>
        <v>#DIV/0!</v>
      </c>
      <c r="R13" s="97">
        <f>MAX('CYCLE 1 DATA HERE'!I14:I20)</f>
        <v>0</v>
      </c>
      <c r="S13" s="5" t="str">
        <f t="shared" si="5"/>
        <v>Yes</v>
      </c>
      <c r="T13" s="8" t="e">
        <f t="shared" si="6"/>
        <v>#DIV/0!</v>
      </c>
      <c r="U13" s="238" t="s">
        <v>134</v>
      </c>
      <c r="V13" s="240" t="e">
        <f>IF((T13="Yes")+(T14="Yes"),"Yes","No")</f>
        <v>#DIV/0!</v>
      </c>
      <c r="W13" s="256"/>
    </row>
    <row r="14" spans="2:25" ht="15" customHeight="1" thickBot="1" x14ac:dyDescent="0.2">
      <c r="B14" s="224"/>
      <c r="C14" s="105" t="s">
        <v>79</v>
      </c>
      <c r="D14" s="106">
        <f>MAX('CYCLE 1 DATA HERE'!J4:J10)</f>
        <v>0</v>
      </c>
      <c r="E14" s="11" t="str">
        <f t="shared" si="0"/>
        <v>No</v>
      </c>
      <c r="F14" s="107">
        <f>COUNTIF('CYCLE 1 DATA HERE'!J4:J10, "&gt;=4")</f>
        <v>0</v>
      </c>
      <c r="G14" s="11" t="str">
        <f t="shared" si="1"/>
        <v>No</v>
      </c>
      <c r="H14" s="108" t="e">
        <f>AVERAGE('CYCLE 1 DATA HERE'!J4:J10)</f>
        <v>#DIV/0!</v>
      </c>
      <c r="I14" s="12" t="s">
        <v>70</v>
      </c>
      <c r="J14" s="109" t="e">
        <f>AVERAGE('CYCLE 1 DATA HERE'!J14:J20)</f>
        <v>#DIV/0!</v>
      </c>
      <c r="K14" s="13" t="s">
        <v>71</v>
      </c>
      <c r="L14" s="110" t="e">
        <f t="shared" si="2"/>
        <v>#DIV/0!</v>
      </c>
      <c r="M14" s="111" t="s">
        <v>72</v>
      </c>
      <c r="N14" s="112">
        <f>(MAX('CYCLE 1 DATA HERE'!C4:Z20,'CYCLE 2 DATA HERE'!C4:Z20, 'CYCLE 3 DATA HERE'!C4:Z20, 'CYCLE 4 DATA HERE'!C4:Z20)-1)</f>
        <v>-1</v>
      </c>
      <c r="O14" s="113" t="s">
        <v>71</v>
      </c>
      <c r="P14" s="110" t="e">
        <f t="shared" si="3"/>
        <v>#DIV/0!</v>
      </c>
      <c r="Q14" s="11" t="e">
        <f t="shared" si="4"/>
        <v>#DIV/0!</v>
      </c>
      <c r="R14" s="106">
        <f>MAX('CYCLE 1 DATA HERE'!J14:J20)</f>
        <v>0</v>
      </c>
      <c r="S14" s="11" t="str">
        <f t="shared" si="5"/>
        <v>Yes</v>
      </c>
      <c r="T14" s="14" t="e">
        <f t="shared" si="6"/>
        <v>#DIV/0!</v>
      </c>
      <c r="U14" s="258"/>
      <c r="V14" s="247"/>
      <c r="W14" s="257"/>
    </row>
    <row r="15" spans="2:25" ht="15" customHeight="1" x14ac:dyDescent="0.15">
      <c r="B15" s="236" t="s">
        <v>80</v>
      </c>
      <c r="C15" s="87" t="s">
        <v>81</v>
      </c>
      <c r="D15" s="88">
        <f>MAX('CYCLE 1 DATA HERE'!K4:K10)</f>
        <v>0</v>
      </c>
      <c r="E15" s="1" t="str">
        <f t="shared" si="0"/>
        <v>No</v>
      </c>
      <c r="F15" s="89">
        <f>COUNTIF('CYCLE 1 DATA HERE'!K4:K10, "&gt;=4")</f>
        <v>0</v>
      </c>
      <c r="G15" s="1" t="str">
        <f t="shared" si="1"/>
        <v>No</v>
      </c>
      <c r="H15" s="90" t="e">
        <f>AVERAGE('CYCLE 1 DATA HERE'!K4:K10)</f>
        <v>#DIV/0!</v>
      </c>
      <c r="I15" s="2" t="s">
        <v>70</v>
      </c>
      <c r="J15" s="91" t="e">
        <f>AVERAGE('CYCLE 1 DATA HERE'!K14:K20)</f>
        <v>#DIV/0!</v>
      </c>
      <c r="K15" s="3" t="s">
        <v>71</v>
      </c>
      <c r="L15" s="95" t="e">
        <f t="shared" si="2"/>
        <v>#DIV/0!</v>
      </c>
      <c r="M15" s="3" t="s">
        <v>72</v>
      </c>
      <c r="N15" s="114">
        <f>(MAX('CYCLE 1 DATA HERE'!C4:Z20,'CYCLE 2 DATA HERE'!C4:Z20, 'CYCLE 3 DATA HERE'!C4:Z20, 'CYCLE 4 DATA HERE'!C4:Z20)-1)</f>
        <v>-1</v>
      </c>
      <c r="O15" s="94" t="s">
        <v>71</v>
      </c>
      <c r="P15" s="95" t="e">
        <f t="shared" si="3"/>
        <v>#DIV/0!</v>
      </c>
      <c r="Q15" s="1" t="e">
        <f t="shared" si="4"/>
        <v>#DIV/0!</v>
      </c>
      <c r="R15" s="88">
        <f>MAX('CYCLE 1 DATA HERE'!K14:K20)</f>
        <v>0</v>
      </c>
      <c r="S15" s="1" t="str">
        <f t="shared" si="5"/>
        <v>Yes</v>
      </c>
      <c r="T15" s="4" t="e">
        <f t="shared" si="6"/>
        <v>#DIV/0!</v>
      </c>
      <c r="U15" s="15" t="s">
        <v>135</v>
      </c>
      <c r="V15" s="16" t="e">
        <f>IF((T15="Yes"),"Yes","No")</f>
        <v>#DIV/0!</v>
      </c>
      <c r="W15" s="237"/>
    </row>
    <row r="16" spans="2:25" ht="15" customHeight="1" x14ac:dyDescent="0.15">
      <c r="B16" s="223"/>
      <c r="C16" s="96" t="s">
        <v>82</v>
      </c>
      <c r="D16" s="97">
        <f>MAX('CYCLE 1 DATA HERE'!L4:L10)</f>
        <v>0</v>
      </c>
      <c r="E16" s="5" t="str">
        <f t="shared" si="0"/>
        <v>No</v>
      </c>
      <c r="F16" s="98">
        <f>COUNTIF('CYCLE 1 DATA HERE'!L4:L10, "&gt;=4")</f>
        <v>0</v>
      </c>
      <c r="G16" s="5" t="str">
        <f t="shared" si="1"/>
        <v>No</v>
      </c>
      <c r="H16" s="99" t="e">
        <f>AVERAGE('CYCLE 1 DATA HERE'!L4:L10)</f>
        <v>#DIV/0!</v>
      </c>
      <c r="I16" s="6" t="s">
        <v>70</v>
      </c>
      <c r="J16" s="100" t="e">
        <f>AVERAGE('CYCLE 1 DATA HERE'!L14:L20)</f>
        <v>#DIV/0!</v>
      </c>
      <c r="K16" s="7" t="s">
        <v>71</v>
      </c>
      <c r="L16" s="103" t="e">
        <f t="shared" si="2"/>
        <v>#DIV/0!</v>
      </c>
      <c r="M16" s="7" t="s">
        <v>72</v>
      </c>
      <c r="N16" s="115">
        <f>(MAX('CYCLE 1 DATA HERE'!C4:Z20,'CYCLE 2 DATA HERE'!C4:Z20, 'CYCLE 3 DATA HERE'!C4:Z20, 'CYCLE 4 DATA HERE'!C4:Z20)-1)</f>
        <v>-1</v>
      </c>
      <c r="O16" s="102" t="s">
        <v>71</v>
      </c>
      <c r="P16" s="103" t="e">
        <f t="shared" si="3"/>
        <v>#DIV/0!</v>
      </c>
      <c r="Q16" s="5" t="e">
        <f t="shared" si="4"/>
        <v>#DIV/0!</v>
      </c>
      <c r="R16" s="97">
        <f>MAX('CYCLE 1 DATA HERE'!L14:L20)</f>
        <v>0</v>
      </c>
      <c r="S16" s="5" t="str">
        <f t="shared" si="5"/>
        <v>Yes</v>
      </c>
      <c r="T16" s="8" t="e">
        <f t="shared" si="6"/>
        <v>#DIV/0!</v>
      </c>
      <c r="U16" s="9" t="s">
        <v>136</v>
      </c>
      <c r="V16" s="10" t="e">
        <f>IF((T16="Yes"),"Yes","No")</f>
        <v>#DIV/0!</v>
      </c>
      <c r="W16" s="237"/>
    </row>
    <row r="17" spans="2:23" ht="15" customHeight="1" x14ac:dyDescent="0.15">
      <c r="B17" s="223"/>
      <c r="C17" s="96" t="s">
        <v>83</v>
      </c>
      <c r="D17" s="97">
        <f>MAX('CYCLE 1 DATA HERE'!M4:M10)</f>
        <v>0</v>
      </c>
      <c r="E17" s="5" t="str">
        <f t="shared" si="0"/>
        <v>No</v>
      </c>
      <c r="F17" s="98">
        <f>COUNTIF('CYCLE 1 DATA HERE'!M4:M10, "&gt;=4")</f>
        <v>0</v>
      </c>
      <c r="G17" s="5" t="str">
        <f t="shared" si="1"/>
        <v>No</v>
      </c>
      <c r="H17" s="99" t="e">
        <f>AVERAGE('CYCLE 1 DATA HERE'!M4:M10)</f>
        <v>#DIV/0!</v>
      </c>
      <c r="I17" s="6" t="s">
        <v>70</v>
      </c>
      <c r="J17" s="100" t="e">
        <f>AVERAGE('CYCLE 1 DATA HERE'!M14:M20)</f>
        <v>#DIV/0!</v>
      </c>
      <c r="K17" s="7" t="s">
        <v>71</v>
      </c>
      <c r="L17" s="103" t="e">
        <f t="shared" si="2"/>
        <v>#DIV/0!</v>
      </c>
      <c r="M17" s="7" t="s">
        <v>72</v>
      </c>
      <c r="N17" s="115">
        <f>(MAX('CYCLE 1 DATA HERE'!C4:Z20,'CYCLE 2 DATA HERE'!C4:Z20, 'CYCLE 3 DATA HERE'!C4:Z20, 'CYCLE 4 DATA HERE'!C4:Z20)-1)</f>
        <v>-1</v>
      </c>
      <c r="O17" s="102" t="s">
        <v>71</v>
      </c>
      <c r="P17" s="103" t="e">
        <f t="shared" si="3"/>
        <v>#DIV/0!</v>
      </c>
      <c r="Q17" s="5" t="e">
        <f t="shared" si="4"/>
        <v>#DIV/0!</v>
      </c>
      <c r="R17" s="97">
        <f>MAX('CYCLE 1 DATA HERE'!M14:M20)</f>
        <v>0</v>
      </c>
      <c r="S17" s="5" t="str">
        <f t="shared" si="5"/>
        <v>Yes</v>
      </c>
      <c r="T17" s="8" t="e">
        <f t="shared" si="6"/>
        <v>#DIV/0!</v>
      </c>
      <c r="U17" s="17" t="s">
        <v>137</v>
      </c>
      <c r="V17" s="10" t="e">
        <f>IF((T17="Yes"),"Yes","No")</f>
        <v>#DIV/0!</v>
      </c>
      <c r="W17" s="237"/>
    </row>
    <row r="18" spans="2:23" ht="15" customHeight="1" x14ac:dyDescent="0.15">
      <c r="B18" s="223"/>
      <c r="C18" s="96" t="s">
        <v>84</v>
      </c>
      <c r="D18" s="97">
        <f>MAX('CYCLE 1 DATA HERE'!N4:N10)</f>
        <v>0</v>
      </c>
      <c r="E18" s="5" t="str">
        <f t="shared" si="0"/>
        <v>No</v>
      </c>
      <c r="F18" s="98">
        <f>COUNTIF('CYCLE 1 DATA HERE'!N4:N10, "&gt;=4")</f>
        <v>0</v>
      </c>
      <c r="G18" s="5" t="str">
        <f t="shared" si="1"/>
        <v>No</v>
      </c>
      <c r="H18" s="99" t="e">
        <f>AVERAGE('CYCLE 1 DATA HERE'!N4:N10)</f>
        <v>#DIV/0!</v>
      </c>
      <c r="I18" s="6" t="s">
        <v>70</v>
      </c>
      <c r="J18" s="100" t="e">
        <f>AVERAGE('CYCLE 1 DATA HERE'!N14:N20)</f>
        <v>#DIV/0!</v>
      </c>
      <c r="K18" s="7" t="s">
        <v>71</v>
      </c>
      <c r="L18" s="103" t="e">
        <f t="shared" si="2"/>
        <v>#DIV/0!</v>
      </c>
      <c r="M18" s="7" t="s">
        <v>72</v>
      </c>
      <c r="N18" s="115">
        <f>(MAX('CYCLE 1 DATA HERE'!C4:Z20,'CYCLE 2 DATA HERE'!C4:Z20, 'CYCLE 3 DATA HERE'!C4:Z20, 'CYCLE 4 DATA HERE'!C4:Z20)-1)</f>
        <v>-1</v>
      </c>
      <c r="O18" s="102" t="s">
        <v>71</v>
      </c>
      <c r="P18" s="103" t="e">
        <f t="shared" si="3"/>
        <v>#DIV/0!</v>
      </c>
      <c r="Q18" s="5" t="e">
        <f t="shared" si="4"/>
        <v>#DIV/0!</v>
      </c>
      <c r="R18" s="97">
        <f>MAX('CYCLE 1 DATA HERE'!N14:N20)</f>
        <v>0</v>
      </c>
      <c r="S18" s="5" t="str">
        <f t="shared" si="5"/>
        <v>Yes</v>
      </c>
      <c r="T18" s="8" t="e">
        <f t="shared" si="6"/>
        <v>#DIV/0!</v>
      </c>
      <c r="U18" s="238" t="s">
        <v>138</v>
      </c>
      <c r="V18" s="240" t="e">
        <f>IF((T18="Yes")+(T19="Yes"),"Yes","No")</f>
        <v>#DIV/0!</v>
      </c>
      <c r="W18" s="237"/>
    </row>
    <row r="19" spans="2:23" ht="15" customHeight="1" x14ac:dyDescent="0.15">
      <c r="B19" s="223"/>
      <c r="C19" s="96" t="s">
        <v>85</v>
      </c>
      <c r="D19" s="97">
        <f>MAX('CYCLE 1 DATA HERE'!O4:O10)</f>
        <v>0</v>
      </c>
      <c r="E19" s="5" t="str">
        <f t="shared" si="0"/>
        <v>No</v>
      </c>
      <c r="F19" s="98">
        <f>COUNTIF('CYCLE 1 DATA HERE'!O4:O10, "&gt;=4")</f>
        <v>0</v>
      </c>
      <c r="G19" s="5" t="str">
        <f t="shared" si="1"/>
        <v>No</v>
      </c>
      <c r="H19" s="99" t="e">
        <f>AVERAGE('CYCLE 1 DATA HERE'!O4:O10)</f>
        <v>#DIV/0!</v>
      </c>
      <c r="I19" s="6" t="s">
        <v>70</v>
      </c>
      <c r="J19" s="100" t="e">
        <f>AVERAGE('CYCLE 1 DATA HERE'!O14:O20)</f>
        <v>#DIV/0!</v>
      </c>
      <c r="K19" s="7" t="s">
        <v>71</v>
      </c>
      <c r="L19" s="103" t="e">
        <f t="shared" si="2"/>
        <v>#DIV/0!</v>
      </c>
      <c r="M19" s="7" t="s">
        <v>72</v>
      </c>
      <c r="N19" s="115">
        <f>(MAX('CYCLE 1 DATA HERE'!C4:Z20,'CYCLE 2 DATA HERE'!C4:Z20, 'CYCLE 3 DATA HERE'!C4:Z20, 'CYCLE 4 DATA HERE'!C4:Z20)-1)</f>
        <v>-1</v>
      </c>
      <c r="O19" s="102" t="s">
        <v>71</v>
      </c>
      <c r="P19" s="103" t="e">
        <f t="shared" si="3"/>
        <v>#DIV/0!</v>
      </c>
      <c r="Q19" s="5" t="e">
        <f t="shared" si="4"/>
        <v>#DIV/0!</v>
      </c>
      <c r="R19" s="97">
        <f>MAX('CYCLE 1 DATA HERE'!O14:O20)</f>
        <v>0</v>
      </c>
      <c r="S19" s="5" t="str">
        <f t="shared" si="5"/>
        <v>Yes</v>
      </c>
      <c r="T19" s="8" t="e">
        <f t="shared" si="6"/>
        <v>#DIV/0!</v>
      </c>
      <c r="U19" s="239"/>
      <c r="V19" s="241"/>
      <c r="W19" s="237"/>
    </row>
    <row r="20" spans="2:23" ht="15" customHeight="1" x14ac:dyDescent="0.15">
      <c r="B20" s="223"/>
      <c r="C20" s="96" t="s">
        <v>86</v>
      </c>
      <c r="D20" s="97">
        <f>MAX('CYCLE 1 DATA HERE'!P4:P10)</f>
        <v>0</v>
      </c>
      <c r="E20" s="5" t="str">
        <f t="shared" si="0"/>
        <v>No</v>
      </c>
      <c r="F20" s="98">
        <f>COUNTIF('CYCLE 1 DATA HERE'!P4:P10, "&gt;=4")</f>
        <v>0</v>
      </c>
      <c r="G20" s="5" t="str">
        <f t="shared" si="1"/>
        <v>No</v>
      </c>
      <c r="H20" s="99" t="e">
        <f>AVERAGE('CYCLE 1 DATA HERE'!P4:P10)</f>
        <v>#DIV/0!</v>
      </c>
      <c r="I20" s="6" t="s">
        <v>70</v>
      </c>
      <c r="J20" s="100" t="e">
        <f>AVERAGE('CYCLE 1 DATA HERE'!P14:P20)</f>
        <v>#DIV/0!</v>
      </c>
      <c r="K20" s="7" t="s">
        <v>71</v>
      </c>
      <c r="L20" s="103" t="e">
        <f t="shared" si="2"/>
        <v>#DIV/0!</v>
      </c>
      <c r="M20" s="7" t="s">
        <v>72</v>
      </c>
      <c r="N20" s="115">
        <f>(MAX('CYCLE 1 DATA HERE'!C4:Z20,'CYCLE 2 DATA HERE'!C4:Z20, 'CYCLE 3 DATA HERE'!C4:Z20, 'CYCLE 4 DATA HERE'!C4:Z20)-1)</f>
        <v>-1</v>
      </c>
      <c r="O20" s="102" t="s">
        <v>71</v>
      </c>
      <c r="P20" s="103" t="e">
        <f t="shared" si="3"/>
        <v>#DIV/0!</v>
      </c>
      <c r="Q20" s="5" t="e">
        <f t="shared" si="4"/>
        <v>#DIV/0!</v>
      </c>
      <c r="R20" s="97">
        <f>MAX('CYCLE 1 DATA HERE'!P14:P20)</f>
        <v>0</v>
      </c>
      <c r="S20" s="5" t="str">
        <f t="shared" si="5"/>
        <v>Yes</v>
      </c>
      <c r="T20" s="8" t="e">
        <f t="shared" si="6"/>
        <v>#DIV/0!</v>
      </c>
      <c r="U20" s="242" t="s">
        <v>139</v>
      </c>
      <c r="V20" s="240" t="e">
        <f>IF((T20="Yes")+(T21="Yes"),"Yes","No")</f>
        <v>#DIV/0!</v>
      </c>
      <c r="W20" s="237"/>
    </row>
    <row r="21" spans="2:23" ht="15" customHeight="1" x14ac:dyDescent="0.15">
      <c r="B21" s="223"/>
      <c r="C21" s="96" t="s">
        <v>87</v>
      </c>
      <c r="D21" s="97">
        <f>MAX('CYCLE 1 DATA HERE'!Q4:Q10)</f>
        <v>0</v>
      </c>
      <c r="E21" s="5" t="str">
        <f t="shared" si="0"/>
        <v>No</v>
      </c>
      <c r="F21" s="98">
        <f>COUNTIF('CYCLE 1 DATA HERE'!Q4:Q10, "&gt;=4")</f>
        <v>0</v>
      </c>
      <c r="G21" s="5" t="str">
        <f t="shared" si="1"/>
        <v>No</v>
      </c>
      <c r="H21" s="99" t="e">
        <f>AVERAGE('CYCLE 1 DATA HERE'!Q4:Q10)</f>
        <v>#DIV/0!</v>
      </c>
      <c r="I21" s="6" t="s">
        <v>70</v>
      </c>
      <c r="J21" s="100" t="e">
        <f>AVERAGE('CYCLE 1 DATA HERE'!Q14:Q20)</f>
        <v>#DIV/0!</v>
      </c>
      <c r="K21" s="7" t="s">
        <v>71</v>
      </c>
      <c r="L21" s="103" t="e">
        <f t="shared" si="2"/>
        <v>#DIV/0!</v>
      </c>
      <c r="M21" s="7" t="s">
        <v>72</v>
      </c>
      <c r="N21" s="115">
        <f>(MAX('CYCLE 1 DATA HERE'!C4:Z20,'CYCLE 2 DATA HERE'!C4:Z20, 'CYCLE 3 DATA HERE'!C4:Z20, 'CYCLE 4 DATA HERE'!C4:Z20)-1)</f>
        <v>-1</v>
      </c>
      <c r="O21" s="102" t="s">
        <v>71</v>
      </c>
      <c r="P21" s="103" t="e">
        <f t="shared" si="3"/>
        <v>#DIV/0!</v>
      </c>
      <c r="Q21" s="5" t="e">
        <f t="shared" si="4"/>
        <v>#DIV/0!</v>
      </c>
      <c r="R21" s="97">
        <f>MAX('CYCLE 1 DATA HERE'!Q14:Q20)</f>
        <v>0</v>
      </c>
      <c r="S21" s="5" t="str">
        <f t="shared" si="5"/>
        <v>Yes</v>
      </c>
      <c r="T21" s="8" t="e">
        <f t="shared" si="6"/>
        <v>#DIV/0!</v>
      </c>
      <c r="U21" s="243"/>
      <c r="V21" s="241"/>
      <c r="W21" s="237"/>
    </row>
    <row r="22" spans="2:23" ht="15" customHeight="1" x14ac:dyDescent="0.15">
      <c r="B22" s="223"/>
      <c r="C22" s="96" t="s">
        <v>88</v>
      </c>
      <c r="D22" s="97">
        <f>MAX('CYCLE 1 DATA HERE'!R4:R10)</f>
        <v>0</v>
      </c>
      <c r="E22" s="5" t="str">
        <f t="shared" si="0"/>
        <v>No</v>
      </c>
      <c r="F22" s="98">
        <f>COUNTIF('CYCLE 1 DATA HERE'!R4:R10, "&gt;=4")</f>
        <v>0</v>
      </c>
      <c r="G22" s="5" t="str">
        <f t="shared" si="1"/>
        <v>No</v>
      </c>
      <c r="H22" s="99" t="e">
        <f>AVERAGE('CYCLE 1 DATA HERE'!R4:R10)</f>
        <v>#DIV/0!</v>
      </c>
      <c r="I22" s="6" t="s">
        <v>70</v>
      </c>
      <c r="J22" s="100" t="e">
        <f>AVERAGE('CYCLE 1 DATA HERE'!R14:R20)</f>
        <v>#DIV/0!</v>
      </c>
      <c r="K22" s="7" t="s">
        <v>71</v>
      </c>
      <c r="L22" s="103" t="e">
        <f t="shared" si="2"/>
        <v>#DIV/0!</v>
      </c>
      <c r="M22" s="7" t="s">
        <v>72</v>
      </c>
      <c r="N22" s="115">
        <f>(MAX('CYCLE 1 DATA HERE'!C4:Z20,'CYCLE 2 DATA HERE'!C4:Z20, 'CYCLE 3 DATA HERE'!C4:Z20, 'CYCLE 4 DATA HERE'!C4:Z20)-1)</f>
        <v>-1</v>
      </c>
      <c r="O22" s="102" t="s">
        <v>71</v>
      </c>
      <c r="P22" s="103" t="e">
        <f t="shared" si="3"/>
        <v>#DIV/0!</v>
      </c>
      <c r="Q22" s="5" t="e">
        <f t="shared" si="4"/>
        <v>#DIV/0!</v>
      </c>
      <c r="R22" s="97">
        <f>MAX('CYCLE 1 DATA HERE'!R14:R20)</f>
        <v>0</v>
      </c>
      <c r="S22" s="5" t="str">
        <f t="shared" si="5"/>
        <v>Yes</v>
      </c>
      <c r="T22" s="8" t="e">
        <f t="shared" si="6"/>
        <v>#DIV/0!</v>
      </c>
      <c r="U22" s="238" t="s">
        <v>140</v>
      </c>
      <c r="V22" s="240" t="e">
        <f>IF((T22="Yes")+(T23="Yes"),"Yes","No")</f>
        <v>#DIV/0!</v>
      </c>
      <c r="W22" s="237"/>
    </row>
    <row r="23" spans="2:23" ht="15" customHeight="1" x14ac:dyDescent="0.15">
      <c r="B23" s="223"/>
      <c r="C23" s="96" t="s">
        <v>89</v>
      </c>
      <c r="D23" s="97">
        <f>MAX('CYCLE 1 DATA HERE'!S4:S10)</f>
        <v>0</v>
      </c>
      <c r="E23" s="5" t="str">
        <f t="shared" si="0"/>
        <v>No</v>
      </c>
      <c r="F23" s="98">
        <f>COUNTIF('CYCLE 1 DATA HERE'!S4:S10, "&gt;=4")</f>
        <v>0</v>
      </c>
      <c r="G23" s="5" t="str">
        <f t="shared" si="1"/>
        <v>No</v>
      </c>
      <c r="H23" s="99" t="e">
        <f>AVERAGE('CYCLE 1 DATA HERE'!S4:S10)</f>
        <v>#DIV/0!</v>
      </c>
      <c r="I23" s="6" t="s">
        <v>70</v>
      </c>
      <c r="J23" s="100" t="e">
        <f>AVERAGE('CYCLE 1 DATA HERE'!S14:S20)</f>
        <v>#DIV/0!</v>
      </c>
      <c r="K23" s="7" t="s">
        <v>71</v>
      </c>
      <c r="L23" s="103" t="e">
        <f t="shared" si="2"/>
        <v>#DIV/0!</v>
      </c>
      <c r="M23" s="7" t="s">
        <v>72</v>
      </c>
      <c r="N23" s="115">
        <f>(MAX('CYCLE 1 DATA HERE'!C4:Z20,'CYCLE 2 DATA HERE'!C4:Z20, 'CYCLE 3 DATA HERE'!C4:Z20, 'CYCLE 4 DATA HERE'!C4:Z20)-1)</f>
        <v>-1</v>
      </c>
      <c r="O23" s="102" t="s">
        <v>71</v>
      </c>
      <c r="P23" s="103" t="e">
        <f t="shared" si="3"/>
        <v>#DIV/0!</v>
      </c>
      <c r="Q23" s="5" t="e">
        <f t="shared" si="4"/>
        <v>#DIV/0!</v>
      </c>
      <c r="R23" s="97">
        <f>MAX('CYCLE 1 DATA HERE'!S14:S20)</f>
        <v>0</v>
      </c>
      <c r="S23" s="5" t="str">
        <f t="shared" si="5"/>
        <v>Yes</v>
      </c>
      <c r="T23" s="8" t="e">
        <f t="shared" si="6"/>
        <v>#DIV/0!</v>
      </c>
      <c r="U23" s="239"/>
      <c r="V23" s="241"/>
      <c r="W23" s="237"/>
    </row>
    <row r="24" spans="2:23" ht="15" customHeight="1" x14ac:dyDescent="0.15">
      <c r="B24" s="223"/>
      <c r="C24" s="96" t="s">
        <v>90</v>
      </c>
      <c r="D24" s="97">
        <f>MAX('CYCLE 1 DATA HERE'!T4:T10)</f>
        <v>0</v>
      </c>
      <c r="E24" s="5" t="str">
        <f t="shared" si="0"/>
        <v>No</v>
      </c>
      <c r="F24" s="98">
        <f>COUNTIF('CYCLE 1 DATA HERE'!T4:T10, "&gt;=4")</f>
        <v>0</v>
      </c>
      <c r="G24" s="5" t="str">
        <f t="shared" si="1"/>
        <v>No</v>
      </c>
      <c r="H24" s="99" t="e">
        <f>AVERAGE('CYCLE 1 DATA HERE'!T4:T10)</f>
        <v>#DIV/0!</v>
      </c>
      <c r="I24" s="6" t="s">
        <v>70</v>
      </c>
      <c r="J24" s="100" t="e">
        <f>AVERAGE('CYCLE 1 DATA HERE'!T14:T20)</f>
        <v>#DIV/0!</v>
      </c>
      <c r="K24" s="7" t="s">
        <v>71</v>
      </c>
      <c r="L24" s="103" t="e">
        <f t="shared" si="2"/>
        <v>#DIV/0!</v>
      </c>
      <c r="M24" s="7" t="s">
        <v>72</v>
      </c>
      <c r="N24" s="115">
        <f>(MAX('CYCLE 1 DATA HERE'!C4:Z20,'CYCLE 2 DATA HERE'!C4:Z20, 'CYCLE 3 DATA HERE'!C4:Z20, 'CYCLE 4 DATA HERE'!C4:Z20)-1)</f>
        <v>-1</v>
      </c>
      <c r="O24" s="102" t="s">
        <v>71</v>
      </c>
      <c r="P24" s="103" t="e">
        <f t="shared" si="3"/>
        <v>#DIV/0!</v>
      </c>
      <c r="Q24" s="5" t="e">
        <f t="shared" si="4"/>
        <v>#DIV/0!</v>
      </c>
      <c r="R24" s="97">
        <f>MAX('CYCLE 1 DATA HERE'!T14:T20)</f>
        <v>0</v>
      </c>
      <c r="S24" s="5" t="str">
        <f t="shared" si="5"/>
        <v>Yes</v>
      </c>
      <c r="T24" s="8" t="e">
        <f t="shared" si="6"/>
        <v>#DIV/0!</v>
      </c>
      <c r="U24" s="242" t="s">
        <v>141</v>
      </c>
      <c r="V24" s="240" t="e">
        <f>IF((T24="Yes")+(T25="Yes")+(T27="Yes"),"Yes","No")</f>
        <v>#DIV/0!</v>
      </c>
      <c r="W24" s="237"/>
    </row>
    <row r="25" spans="2:23" ht="15" customHeight="1" x14ac:dyDescent="0.15">
      <c r="B25" s="223"/>
      <c r="C25" s="96" t="s">
        <v>91</v>
      </c>
      <c r="D25" s="97">
        <f>MAX('CYCLE 1 DATA HERE'!U4:U10)</f>
        <v>0</v>
      </c>
      <c r="E25" s="5" t="str">
        <f t="shared" si="0"/>
        <v>No</v>
      </c>
      <c r="F25" s="98">
        <f>COUNTIF('CYCLE 1 DATA HERE'!U4:U10, "&gt;=4")</f>
        <v>0</v>
      </c>
      <c r="G25" s="5" t="str">
        <f t="shared" si="1"/>
        <v>No</v>
      </c>
      <c r="H25" s="99" t="e">
        <f>AVERAGE('CYCLE 1 DATA HERE'!U4:U10)</f>
        <v>#DIV/0!</v>
      </c>
      <c r="I25" s="6" t="s">
        <v>70</v>
      </c>
      <c r="J25" s="100" t="e">
        <f>AVERAGE('CYCLE 1 DATA HERE'!U14:U20)</f>
        <v>#DIV/0!</v>
      </c>
      <c r="K25" s="7" t="s">
        <v>71</v>
      </c>
      <c r="L25" s="103" t="e">
        <f t="shared" si="2"/>
        <v>#DIV/0!</v>
      </c>
      <c r="M25" s="7" t="s">
        <v>72</v>
      </c>
      <c r="N25" s="115">
        <f>(MAX('CYCLE 1 DATA HERE'!C4:Z20,'CYCLE 2 DATA HERE'!C4:Z20, 'CYCLE 3 DATA HERE'!C4:Z20, 'CYCLE 4 DATA HERE'!C4:Z20)-1)</f>
        <v>-1</v>
      </c>
      <c r="O25" s="102" t="s">
        <v>71</v>
      </c>
      <c r="P25" s="103" t="e">
        <f t="shared" si="3"/>
        <v>#DIV/0!</v>
      </c>
      <c r="Q25" s="5" t="e">
        <f t="shared" si="4"/>
        <v>#DIV/0!</v>
      </c>
      <c r="R25" s="97">
        <f>MAX('CYCLE 1 DATA HERE'!U14:U20)</f>
        <v>0</v>
      </c>
      <c r="S25" s="5" t="str">
        <f t="shared" si="5"/>
        <v>Yes</v>
      </c>
      <c r="T25" s="8" t="e">
        <f t="shared" si="6"/>
        <v>#DIV/0!</v>
      </c>
      <c r="U25" s="244"/>
      <c r="V25" s="246"/>
      <c r="W25" s="237"/>
    </row>
    <row r="26" spans="2:23" ht="15" customHeight="1" x14ac:dyDescent="0.15">
      <c r="B26" s="223"/>
      <c r="C26" s="96" t="s">
        <v>92</v>
      </c>
      <c r="D26" s="97">
        <f>MAX('CYCLE 1 DATA HERE'!V4:V10)</f>
        <v>0</v>
      </c>
      <c r="E26" s="116"/>
      <c r="F26" s="98">
        <f>COUNTIF('CYCLE 1 DATA HERE'!V4:V10, "&gt;=4")</f>
        <v>0</v>
      </c>
      <c r="G26" s="116"/>
      <c r="H26" s="99" t="e">
        <f>AVERAGE('CYCLE 1 DATA HERE'!V4:V10)</f>
        <v>#DIV/0!</v>
      </c>
      <c r="I26" s="6" t="s">
        <v>70</v>
      </c>
      <c r="J26" s="100" t="e">
        <f>AVERAGE('CYCLE 1 DATA HERE'!V14:V20)</f>
        <v>#DIV/0!</v>
      </c>
      <c r="K26" s="117"/>
      <c r="L26" s="103" t="e">
        <f t="shared" si="2"/>
        <v>#DIV/0!</v>
      </c>
      <c r="M26" s="117" t="s">
        <v>72</v>
      </c>
      <c r="N26" s="115">
        <f>(MAX('CYCLE 1 DATA HERE'!C4:Z20,'CYCLE 2 DATA HERE'!C4:Z20, 'CYCLE 3 DATA HERE'!C4:Z20, 'CYCLE 4 DATA HERE'!C4:Z20)-1)</f>
        <v>-1</v>
      </c>
      <c r="O26" s="102" t="s">
        <v>71</v>
      </c>
      <c r="P26" s="103" t="e">
        <f t="shared" si="3"/>
        <v>#DIV/0!</v>
      </c>
      <c r="Q26" s="118"/>
      <c r="R26" s="97">
        <f>MAX('CYCLE 1 DATA HERE'!V14:V20)</f>
        <v>0</v>
      </c>
      <c r="S26" s="119"/>
      <c r="T26" s="120"/>
      <c r="U26" s="244"/>
      <c r="V26" s="246"/>
      <c r="W26" s="237"/>
    </row>
    <row r="27" spans="2:23" ht="15" customHeight="1" thickBot="1" x14ac:dyDescent="0.2">
      <c r="B27" s="224"/>
      <c r="C27" s="105" t="s">
        <v>93</v>
      </c>
      <c r="D27" s="106">
        <f>MAX('CYCLE 1 DATA HERE'!W4:W10)</f>
        <v>0</v>
      </c>
      <c r="E27" s="11" t="str">
        <f>IF(D27&gt;=4,"Yes","No")</f>
        <v>No</v>
      </c>
      <c r="F27" s="107">
        <f>COUNTIF('CYCLE 1 DATA HERE'!W4:W10, "&gt;=4")</f>
        <v>0</v>
      </c>
      <c r="G27" s="11" t="str">
        <f>IF(F27&gt;=2,"Yes","No")</f>
        <v>No</v>
      </c>
      <c r="H27" s="108" t="e">
        <f>AVERAGE('CYCLE 1 DATA HERE'!W4:W10)</f>
        <v>#DIV/0!</v>
      </c>
      <c r="I27" s="12" t="s">
        <v>70</v>
      </c>
      <c r="J27" s="109" t="e">
        <f>AVERAGE('CYCLE 1 DATA HERE'!W14:W20)</f>
        <v>#DIV/0!</v>
      </c>
      <c r="K27" s="13" t="s">
        <v>71</v>
      </c>
      <c r="L27" s="110" t="e">
        <f t="shared" si="2"/>
        <v>#DIV/0!</v>
      </c>
      <c r="M27" s="13" t="s">
        <v>72</v>
      </c>
      <c r="N27" s="112">
        <f>(MAX('CYCLE 1 DATA HERE'!C4:Z20,'CYCLE 2 DATA HERE'!C4:Z20, 'CYCLE 3 DATA HERE'!C4:Z20, 'CYCLE 4 DATA HERE'!C4:Z20)-1)</f>
        <v>-1</v>
      </c>
      <c r="O27" s="113" t="s">
        <v>71</v>
      </c>
      <c r="P27" s="110" t="e">
        <f t="shared" si="3"/>
        <v>#DIV/0!</v>
      </c>
      <c r="Q27" s="11" t="e">
        <f>IF(P27&gt;=30,"Yes","No")</f>
        <v>#DIV/0!</v>
      </c>
      <c r="R27" s="106">
        <f>MAX('CYCLE 1 DATA HERE'!W14:W20)</f>
        <v>0</v>
      </c>
      <c r="S27" s="11" t="str">
        <f>IF(R27&lt;=3,"Yes","No")</f>
        <v>Yes</v>
      </c>
      <c r="T27" s="14" t="e">
        <f>IF((E27="No")+(G27="No")+(Q27="No")+(S27="No"),"No","Yes")</f>
        <v>#DIV/0!</v>
      </c>
      <c r="U27" s="245"/>
      <c r="V27" s="247"/>
      <c r="W27" s="237"/>
    </row>
    <row r="28" spans="2:23" ht="17" customHeight="1" x14ac:dyDescent="0.15">
      <c r="B28" s="223" t="s">
        <v>94</v>
      </c>
      <c r="C28" s="121" t="s">
        <v>95</v>
      </c>
      <c r="D28" s="122">
        <f>MAX('CYCLE 1 DATA HERE'!X4:X10)</f>
        <v>0</v>
      </c>
      <c r="E28" s="123"/>
      <c r="F28" s="124">
        <f>COUNTIF('CYCLE 1 DATA HERE'!X4:X10, "&gt;=4")</f>
        <v>0</v>
      </c>
      <c r="G28" s="123"/>
      <c r="H28" s="125" t="e">
        <f>AVERAGE('CYCLE 1 DATA HERE'!X4:X10)</f>
        <v>#DIV/0!</v>
      </c>
      <c r="I28" s="126" t="s">
        <v>70</v>
      </c>
      <c r="J28" s="127" t="e">
        <f>AVERAGE('CYCLE 1 DATA HERE'!X14:X20)</f>
        <v>#DIV/0!</v>
      </c>
      <c r="K28" s="126" t="s">
        <v>71</v>
      </c>
      <c r="L28" s="128" t="e">
        <f t="shared" si="2"/>
        <v>#DIV/0!</v>
      </c>
      <c r="M28" s="126" t="s">
        <v>72</v>
      </c>
      <c r="N28" s="129">
        <f>(MAX('CYCLE 1 DATA HERE'!C4:Z20,'CYCLE 2 DATA HERE'!C4:Z20, 'CYCLE 3 DATA HERE'!C4:Z20, 'CYCLE 4 DATA HERE'!C4:Z20)-1)</f>
        <v>-1</v>
      </c>
      <c r="O28" s="130" t="s">
        <v>71</v>
      </c>
      <c r="P28" s="128" t="e">
        <f t="shared" si="3"/>
        <v>#DIV/0!</v>
      </c>
      <c r="Q28" s="123"/>
      <c r="R28" s="122">
        <f>MAX('CYCLE 1 DATA HERE'!X14:X20)</f>
        <v>0</v>
      </c>
      <c r="S28" s="123"/>
      <c r="T28" s="131"/>
      <c r="U28" s="225"/>
      <c r="V28" s="226"/>
      <c r="W28" s="229"/>
    </row>
    <row r="29" spans="2:23" ht="17" customHeight="1" x14ac:dyDescent="0.15">
      <c r="B29" s="223"/>
      <c r="C29" s="132" t="s">
        <v>96</v>
      </c>
      <c r="D29" s="133">
        <f>MAX('CYCLE 1 DATA HERE'!Y4:Y10)</f>
        <v>0</v>
      </c>
      <c r="E29" s="134"/>
      <c r="F29" s="135">
        <f>COUNTIF('CYCLE 1 DATA HERE'!Y4:Y10, "&gt;=4")</f>
        <v>0</v>
      </c>
      <c r="G29" s="134"/>
      <c r="H29" s="136" t="e">
        <f>AVERAGE('CYCLE 1 DATA HERE'!Y4:Y10)</f>
        <v>#DIV/0!</v>
      </c>
      <c r="I29" s="137" t="s">
        <v>70</v>
      </c>
      <c r="J29" s="138" t="e">
        <f>AVERAGE('CYCLE 1 DATA HERE'!Y14:Y20)</f>
        <v>#DIV/0!</v>
      </c>
      <c r="K29" s="137" t="s">
        <v>71</v>
      </c>
      <c r="L29" s="139" t="e">
        <f t="shared" si="2"/>
        <v>#DIV/0!</v>
      </c>
      <c r="M29" s="137" t="s">
        <v>72</v>
      </c>
      <c r="N29" s="140">
        <f>(MAX('CYCLE 1 DATA HERE'!C4:Z20,'CYCLE 2 DATA HERE'!C4:Z20, 'CYCLE 3 DATA HERE'!C4:Z20, 'CYCLE 4 DATA HERE'!C4:Z20)-1)</f>
        <v>-1</v>
      </c>
      <c r="O29" s="141" t="s">
        <v>71</v>
      </c>
      <c r="P29" s="139" t="e">
        <f t="shared" si="3"/>
        <v>#DIV/0!</v>
      </c>
      <c r="Q29" s="134"/>
      <c r="R29" s="133">
        <f>MAX('CYCLE 1 DATA HERE'!Y14:Y20)</f>
        <v>0</v>
      </c>
      <c r="S29" s="134"/>
      <c r="T29" s="142"/>
      <c r="U29" s="225"/>
      <c r="V29" s="226"/>
      <c r="W29" s="229"/>
    </row>
    <row r="30" spans="2:23" ht="17" customHeight="1" thickBot="1" x14ac:dyDescent="0.2">
      <c r="B30" s="224"/>
      <c r="C30" s="143" t="s">
        <v>97</v>
      </c>
      <c r="D30" s="144">
        <f>MAX('CYCLE 1 DATA HERE'!Z4:Z10)</f>
        <v>0</v>
      </c>
      <c r="E30" s="145"/>
      <c r="F30" s="146">
        <f>COUNTIF('CYCLE 1 DATA HERE'!Z4:Z10, "&gt;=4")</f>
        <v>0</v>
      </c>
      <c r="G30" s="145"/>
      <c r="H30" s="147" t="e">
        <f>AVERAGE('CYCLE 1 DATA HERE'!Z4:Z10)</f>
        <v>#DIV/0!</v>
      </c>
      <c r="I30" s="148" t="s">
        <v>70</v>
      </c>
      <c r="J30" s="149" t="e">
        <f>AVERAGE('CYCLE 1 DATA HERE'!Z14:Z20)</f>
        <v>#DIV/0!</v>
      </c>
      <c r="K30" s="148" t="s">
        <v>71</v>
      </c>
      <c r="L30" s="150" t="e">
        <f t="shared" si="2"/>
        <v>#DIV/0!</v>
      </c>
      <c r="M30" s="148" t="s">
        <v>72</v>
      </c>
      <c r="N30" s="151">
        <f>(MAX('CYCLE 1 DATA HERE'!C4:Z20,'CYCLE 2 DATA HERE'!C4:Z20, 'CYCLE 3 DATA HERE'!C4:Z20, 'CYCLE 4 DATA HERE'!C4:Z20)-1)</f>
        <v>-1</v>
      </c>
      <c r="O30" s="152" t="s">
        <v>71</v>
      </c>
      <c r="P30" s="150" t="e">
        <f t="shared" si="3"/>
        <v>#DIV/0!</v>
      </c>
      <c r="Q30" s="145"/>
      <c r="R30" s="144">
        <f>MAX('CYCLE 1 DATA HERE'!Z14:Z20)</f>
        <v>0</v>
      </c>
      <c r="S30" s="145"/>
      <c r="T30" s="153"/>
      <c r="U30" s="227"/>
      <c r="V30" s="228"/>
      <c r="W30" s="230"/>
    </row>
    <row r="31" spans="2:23" ht="17.25" customHeight="1" thickBot="1" x14ac:dyDescent="0.2">
      <c r="B31" s="231" t="s">
        <v>98</v>
      </c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4"/>
    </row>
    <row r="32" spans="2:23" s="154" customFormat="1" ht="34.5" customHeight="1" thickBot="1" x14ac:dyDescent="0.2">
      <c r="B32" s="248" t="s">
        <v>150</v>
      </c>
      <c r="C32" s="235"/>
      <c r="D32" s="18">
        <f>COUNTIF(E7:E27, "Yes")</f>
        <v>0</v>
      </c>
      <c r="E32" s="248" t="s">
        <v>149</v>
      </c>
      <c r="F32" s="235"/>
      <c r="G32" s="235"/>
      <c r="H32" s="235"/>
      <c r="I32" s="249">
        <f>COUNTIF(G7:G27, "Yes")</f>
        <v>0</v>
      </c>
      <c r="J32" s="250"/>
      <c r="K32" s="250"/>
      <c r="L32" s="248" t="s">
        <v>151</v>
      </c>
      <c r="M32" s="235"/>
      <c r="N32" s="235"/>
      <c r="O32" s="235"/>
      <c r="P32" s="235"/>
      <c r="Q32" s="251"/>
      <c r="R32" s="249">
        <f>COUNTIF(Q7:Q27, "Yes")</f>
        <v>0</v>
      </c>
      <c r="S32" s="252"/>
      <c r="T32" s="235" t="s">
        <v>152</v>
      </c>
      <c r="U32" s="235"/>
      <c r="V32" s="235"/>
      <c r="W32" s="18">
        <f>COUNTIF(S7:S27, "Yes")</f>
        <v>20</v>
      </c>
    </row>
    <row r="33" spans="2:23" ht="18.75" customHeight="1" thickBot="1" x14ac:dyDescent="0.2">
      <c r="B33" s="207" t="s">
        <v>99</v>
      </c>
      <c r="C33" s="208"/>
      <c r="D33" s="209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10"/>
    </row>
    <row r="34" spans="2:23" ht="18.75" customHeight="1" thickBot="1" x14ac:dyDescent="0.2">
      <c r="B34" s="200" t="s">
        <v>100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11" t="e">
        <f>IF((W7="Yes"),"Yes","No")</f>
        <v>#DIV/0!</v>
      </c>
      <c r="W34" s="212"/>
    </row>
    <row r="35" spans="2:23" ht="29.25" customHeight="1" x14ac:dyDescent="0.15">
      <c r="B35" s="213" t="s">
        <v>101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5"/>
      <c r="V35" s="19" t="s">
        <v>102</v>
      </c>
      <c r="W35" s="219" t="str">
        <f>IF((V36&gt;=5),"Yes","No")</f>
        <v>No</v>
      </c>
    </row>
    <row r="36" spans="2:23" ht="15" customHeight="1" thickBot="1" x14ac:dyDescent="0.2"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8"/>
      <c r="V36" s="20">
        <f>COUNTIF(V7:V27, "Yes")</f>
        <v>0</v>
      </c>
      <c r="W36" s="220"/>
    </row>
    <row r="37" spans="2:23" ht="21.75" customHeight="1" thickBot="1" x14ac:dyDescent="0.2">
      <c r="B37" s="200" t="s">
        <v>103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2"/>
      <c r="V37" s="221" t="s">
        <v>104</v>
      </c>
      <c r="W37" s="222"/>
    </row>
    <row r="38" spans="2:23" ht="22.5" customHeight="1" thickBot="1" x14ac:dyDescent="0.2">
      <c r="B38" s="200" t="s">
        <v>105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2"/>
      <c r="V38" s="203" t="s">
        <v>106</v>
      </c>
      <c r="W38" s="204"/>
    </row>
    <row r="39" spans="2:23" ht="23.25" customHeight="1" thickBot="1" x14ac:dyDescent="0.2">
      <c r="B39" s="200" t="s">
        <v>107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2"/>
      <c r="V39" s="205" t="s">
        <v>108</v>
      </c>
      <c r="W39" s="206"/>
    </row>
    <row r="56" spans="14:14" x14ac:dyDescent="0.15">
      <c r="N56" s="77" t="s">
        <v>109</v>
      </c>
    </row>
  </sheetData>
  <sheetProtection sheet="1" objects="1" scenarios="1" selectLockedCells="1"/>
  <mergeCells count="66">
    <mergeCell ref="V5:V6"/>
    <mergeCell ref="W5:W6"/>
    <mergeCell ref="B6:C6"/>
    <mergeCell ref="H6:I6"/>
    <mergeCell ref="J6:K6"/>
    <mergeCell ref="L6:M6"/>
    <mergeCell ref="N6:O6"/>
    <mergeCell ref="U4:U6"/>
    <mergeCell ref="E5:E6"/>
    <mergeCell ref="G5:G6"/>
    <mergeCell ref="H5:I5"/>
    <mergeCell ref="J5:K5"/>
    <mergeCell ref="L5:M5"/>
    <mergeCell ref="N5:O5"/>
    <mergeCell ref="Q5:Q6"/>
    <mergeCell ref="S5:S6"/>
    <mergeCell ref="B1:W1"/>
    <mergeCell ref="D3:G3"/>
    <mergeCell ref="H3:S3"/>
    <mergeCell ref="T3:W3"/>
    <mergeCell ref="B3:C4"/>
    <mergeCell ref="T5:T6"/>
    <mergeCell ref="D4:E4"/>
    <mergeCell ref="F4:G4"/>
    <mergeCell ref="H4:Q4"/>
    <mergeCell ref="R4:S4"/>
    <mergeCell ref="B7:B14"/>
    <mergeCell ref="U7:U9"/>
    <mergeCell ref="V7:V9"/>
    <mergeCell ref="W7:W14"/>
    <mergeCell ref="U11:U12"/>
    <mergeCell ref="V11:V12"/>
    <mergeCell ref="U13:U14"/>
    <mergeCell ref="V13:V14"/>
    <mergeCell ref="T32:V32"/>
    <mergeCell ref="B15:B27"/>
    <mergeCell ref="W15:W27"/>
    <mergeCell ref="U18:U19"/>
    <mergeCell ref="V18:V19"/>
    <mergeCell ref="U20:U21"/>
    <mergeCell ref="V20:V21"/>
    <mergeCell ref="U22:U23"/>
    <mergeCell ref="V22:V23"/>
    <mergeCell ref="U24:U27"/>
    <mergeCell ref="V24:V27"/>
    <mergeCell ref="B32:C32"/>
    <mergeCell ref="E32:H32"/>
    <mergeCell ref="I32:K32"/>
    <mergeCell ref="L32:Q32"/>
    <mergeCell ref="R32:S32"/>
    <mergeCell ref="B5:C5"/>
    <mergeCell ref="B38:U38"/>
    <mergeCell ref="V38:W38"/>
    <mergeCell ref="B39:U39"/>
    <mergeCell ref="V39:W39"/>
    <mergeCell ref="B33:W33"/>
    <mergeCell ref="B34:U34"/>
    <mergeCell ref="V34:W34"/>
    <mergeCell ref="B35:U36"/>
    <mergeCell ref="W35:W36"/>
    <mergeCell ref="B37:U37"/>
    <mergeCell ref="V37:W37"/>
    <mergeCell ref="B28:B30"/>
    <mergeCell ref="U28:V30"/>
    <mergeCell ref="W28:W30"/>
    <mergeCell ref="B31:W31"/>
  </mergeCells>
  <conditionalFormatting sqref="V37:W37">
    <cfRule type="expression" dxfId="29" priority="4">
      <formula>(COUNTIF($V$34,"No")=1)</formula>
    </cfRule>
  </conditionalFormatting>
  <conditionalFormatting sqref="V38:W38">
    <cfRule type="expression" dxfId="28" priority="5">
      <formula>((COUNTIF($V$34,"yes"))+(COUNTIF($W$35,"no"))=2)</formula>
    </cfRule>
  </conditionalFormatting>
  <conditionalFormatting sqref="V39:W39">
    <cfRule type="expression" dxfId="27" priority="6">
      <formula>((COUNTIF($V$34,"yes"))+(COUNTIF($W$35,"yes"))=2)</formula>
    </cfRule>
  </conditionalFormatting>
  <conditionalFormatting sqref="E7:E25 E27 G7:G25 G27 Q7:Q25 Q27 S7:T25 S27:T27 V7:V27 V34 W35 W7">
    <cfRule type="containsText" dxfId="26" priority="2" operator="containsText" text="No">
      <formula>NOT(ISERROR(SEARCH("No",E7)))</formula>
    </cfRule>
    <cfRule type="containsText" dxfId="25" priority="3" operator="containsText" text="Yes">
      <formula>NOT(ISERROR(SEARCH("Yes",E7)))</formula>
    </cfRule>
  </conditionalFormatting>
  <hyperlinks>
    <hyperlink ref="V2" r:id="rId1"/>
  </hyperlinks>
  <printOptions horizontalCentered="1"/>
  <pageMargins left="0.25" right="0.25" top="0.25" bottom="0.25" header="0.3" footer="0.3"/>
  <pageSetup scale="73" fitToWidth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theme="4" tint="-0.249977111117893"/>
    <pageSetUpPr fitToPage="1"/>
  </sheetPr>
  <dimension ref="B1:Y56"/>
  <sheetViews>
    <sheetView showGridLines="0" zoomScaleSheetLayoutView="100" workbookViewId="0">
      <selection activeCell="A73" sqref="A73:A78"/>
    </sheetView>
  </sheetViews>
  <sheetFormatPr baseColWidth="10" defaultColWidth="9" defaultRowHeight="13" x14ac:dyDescent="0.15"/>
  <cols>
    <col min="1" max="1" width="2.796875" style="77" customWidth="1"/>
    <col min="2" max="2" width="7.19921875" style="77" customWidth="1"/>
    <col min="3" max="3" width="24.796875" style="77" customWidth="1"/>
    <col min="4" max="4" width="9.3984375" style="155" customWidth="1"/>
    <col min="5" max="5" width="7" style="156" customWidth="1"/>
    <col min="6" max="6" width="9.59765625" style="77" customWidth="1"/>
    <col min="7" max="7" width="6.796875" style="156" customWidth="1"/>
    <col min="8" max="8" width="8.3984375" style="77" customWidth="1"/>
    <col min="9" max="9" width="2.19921875" style="77" customWidth="1"/>
    <col min="10" max="10" width="7" style="77" customWidth="1"/>
    <col min="11" max="11" width="2.3984375" style="77" customWidth="1"/>
    <col min="12" max="12" width="6.59765625" style="77" customWidth="1"/>
    <col min="13" max="13" width="3" style="77" customWidth="1"/>
    <col min="14" max="14" width="7.796875" style="77" customWidth="1"/>
    <col min="15" max="15" width="2.3984375" style="77" customWidth="1"/>
    <col min="16" max="16" width="9.19921875" style="77" customWidth="1"/>
    <col min="17" max="17" width="7.19921875" style="156" customWidth="1"/>
    <col min="18" max="18" width="8" style="77" customWidth="1"/>
    <col min="19" max="19" width="6.3984375" style="77" customWidth="1"/>
    <col min="20" max="20" width="8.796875" style="156" customWidth="1"/>
    <col min="21" max="21" width="16.59765625" style="77" customWidth="1"/>
    <col min="22" max="22" width="11.3984375" style="77" customWidth="1"/>
    <col min="23" max="23" width="14.3984375" style="77" customWidth="1"/>
    <col min="24" max="24" width="9.796875" style="77" bestFit="1" customWidth="1"/>
    <col min="25" max="25" width="9.59765625" style="77" bestFit="1" customWidth="1"/>
    <col min="26" max="16384" width="9" style="77"/>
  </cols>
  <sheetData>
    <row r="1" spans="2:25" ht="13.5" customHeight="1" x14ac:dyDescent="0.15">
      <c r="B1" s="267" t="s">
        <v>148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2:25" ht="18" customHeight="1" thickBot="1" x14ac:dyDescent="0.2">
      <c r="B2" s="167" t="s">
        <v>145</v>
      </c>
      <c r="C2" s="167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7"/>
      <c r="U2" s="169"/>
      <c r="V2" s="170" t="s">
        <v>146</v>
      </c>
      <c r="W2" s="169"/>
    </row>
    <row r="3" spans="2:25" ht="26.25" customHeight="1" thickBot="1" x14ac:dyDescent="0.2">
      <c r="B3" s="276" t="s">
        <v>143</v>
      </c>
      <c r="C3" s="277"/>
      <c r="D3" s="268" t="s">
        <v>40</v>
      </c>
      <c r="E3" s="268"/>
      <c r="F3" s="268"/>
      <c r="G3" s="269"/>
      <c r="H3" s="270" t="s">
        <v>124</v>
      </c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273"/>
      <c r="U3" s="274"/>
      <c r="V3" s="274"/>
      <c r="W3" s="275"/>
    </row>
    <row r="4" spans="2:25" s="80" customFormat="1" ht="52.5" customHeight="1" thickBot="1" x14ac:dyDescent="0.2">
      <c r="B4" s="278"/>
      <c r="C4" s="279"/>
      <c r="D4" s="261" t="s">
        <v>41</v>
      </c>
      <c r="E4" s="262"/>
      <c r="F4" s="263" t="s">
        <v>42</v>
      </c>
      <c r="G4" s="262"/>
      <c r="H4" s="264" t="s">
        <v>43</v>
      </c>
      <c r="I4" s="265"/>
      <c r="J4" s="265"/>
      <c r="K4" s="265"/>
      <c r="L4" s="265"/>
      <c r="M4" s="265"/>
      <c r="N4" s="265"/>
      <c r="O4" s="265"/>
      <c r="P4" s="265"/>
      <c r="Q4" s="266"/>
      <c r="R4" s="264" t="s">
        <v>44</v>
      </c>
      <c r="S4" s="266"/>
      <c r="T4" s="78" t="s">
        <v>45</v>
      </c>
      <c r="U4" s="288" t="s">
        <v>46</v>
      </c>
      <c r="V4" s="79" t="s">
        <v>47</v>
      </c>
      <c r="W4" s="79" t="s">
        <v>48</v>
      </c>
    </row>
    <row r="5" spans="2:25" ht="39.75" customHeight="1" thickBot="1" x14ac:dyDescent="0.2">
      <c r="B5" s="198">
        <f>'CYCLE 1 DATA HERE'!B1</f>
        <v>0</v>
      </c>
      <c r="C5" s="199"/>
      <c r="D5" s="81" t="s">
        <v>49</v>
      </c>
      <c r="E5" s="290" t="s">
        <v>127</v>
      </c>
      <c r="F5" s="81" t="s">
        <v>50</v>
      </c>
      <c r="G5" s="290" t="s">
        <v>128</v>
      </c>
      <c r="H5" s="291" t="s">
        <v>51</v>
      </c>
      <c r="I5" s="292"/>
      <c r="J5" s="293" t="s">
        <v>52</v>
      </c>
      <c r="K5" s="292"/>
      <c r="L5" s="293" t="s">
        <v>53</v>
      </c>
      <c r="M5" s="292"/>
      <c r="N5" s="293" t="s">
        <v>54</v>
      </c>
      <c r="O5" s="292"/>
      <c r="P5" s="82" t="s">
        <v>55</v>
      </c>
      <c r="Q5" s="294" t="s">
        <v>129</v>
      </c>
      <c r="R5" s="83" t="s">
        <v>56</v>
      </c>
      <c r="S5" s="290" t="s">
        <v>130</v>
      </c>
      <c r="T5" s="259" t="s">
        <v>57</v>
      </c>
      <c r="U5" s="289"/>
      <c r="V5" s="259" t="s">
        <v>58</v>
      </c>
      <c r="W5" s="280" t="s">
        <v>59</v>
      </c>
    </row>
    <row r="6" spans="2:25" ht="70.5" customHeight="1" thickBot="1" x14ac:dyDescent="0.2">
      <c r="B6" s="282" t="s">
        <v>60</v>
      </c>
      <c r="C6" s="283"/>
      <c r="D6" s="84" t="s">
        <v>61</v>
      </c>
      <c r="E6" s="290"/>
      <c r="F6" s="85" t="s">
        <v>62</v>
      </c>
      <c r="G6" s="290"/>
      <c r="H6" s="284" t="s">
        <v>63</v>
      </c>
      <c r="I6" s="285"/>
      <c r="J6" s="286" t="s">
        <v>64</v>
      </c>
      <c r="K6" s="285"/>
      <c r="L6" s="286" t="s">
        <v>65</v>
      </c>
      <c r="M6" s="285"/>
      <c r="N6" s="286" t="s">
        <v>66</v>
      </c>
      <c r="O6" s="287"/>
      <c r="P6" s="86" t="s">
        <v>123</v>
      </c>
      <c r="Q6" s="294"/>
      <c r="R6" s="84" t="s">
        <v>67</v>
      </c>
      <c r="S6" s="290"/>
      <c r="T6" s="260"/>
      <c r="U6" s="289"/>
      <c r="V6" s="260"/>
      <c r="W6" s="281"/>
    </row>
    <row r="7" spans="2:25" ht="15" customHeight="1" x14ac:dyDescent="0.15">
      <c r="B7" s="236" t="s">
        <v>68</v>
      </c>
      <c r="C7" s="87" t="s">
        <v>69</v>
      </c>
      <c r="D7" s="88">
        <f>MAX('CYCLE 2 DATA HERE'!C4:C10)</f>
        <v>0</v>
      </c>
      <c r="E7" s="1" t="str">
        <f t="shared" ref="E7:E25" si="0">IF(D7&gt;=4,"Yes","No")</f>
        <v>No</v>
      </c>
      <c r="F7" s="89">
        <f>COUNTIF('CYCLE 2 DATA HERE'!C4:C10, "&gt;=4")</f>
        <v>0</v>
      </c>
      <c r="G7" s="1" t="str">
        <f t="shared" ref="G7:G25" si="1">IF(F7&gt;=2,"Yes","No")</f>
        <v>No</v>
      </c>
      <c r="H7" s="90" t="e">
        <f>AVERAGE('CYCLE 2 DATA HERE'!C4:C10)</f>
        <v>#DIV/0!</v>
      </c>
      <c r="I7" s="2" t="s">
        <v>70</v>
      </c>
      <c r="J7" s="91" t="e">
        <f>AVERAGE('CYCLE 2 DATA HERE'!C14:C20)</f>
        <v>#DIV/0!</v>
      </c>
      <c r="K7" s="3" t="s">
        <v>71</v>
      </c>
      <c r="L7" s="92" t="e">
        <f t="shared" ref="L7:L30" si="2">H7-J7</f>
        <v>#DIV/0!</v>
      </c>
      <c r="M7" s="2" t="s">
        <v>72</v>
      </c>
      <c r="N7" s="159">
        <f>(MAX('CYCLE 1 DATA HERE'!C4:Z20,'CYCLE 2 DATA HERE'!C4:Z20, 'CYCLE 3 DATA HERE'!C4:Z20, 'CYCLE 4 DATA HERE'!C4:Z20)-1)</f>
        <v>-1</v>
      </c>
      <c r="O7" s="94" t="s">
        <v>71</v>
      </c>
      <c r="P7" s="95" t="e">
        <f t="shared" ref="P7:P30" si="3">(L7/N7)*100</f>
        <v>#DIV/0!</v>
      </c>
      <c r="Q7" s="1" t="e">
        <f t="shared" ref="Q7:Q25" si="4">IF(P7&gt;=30,"Yes","No")</f>
        <v>#DIV/0!</v>
      </c>
      <c r="R7" s="88">
        <f>MAX('CYCLE 2 DATA HERE'!C14:C20)</f>
        <v>0</v>
      </c>
      <c r="S7" s="1" t="str">
        <f t="shared" ref="S7:S25" si="5">IF(R7&lt;=3,"Yes","No")</f>
        <v>Yes</v>
      </c>
      <c r="T7" s="4" t="e">
        <f t="shared" ref="T7:T25" si="6">IF((E7="No")+(G7="No")+(Q7="No")+(S7="No"),"No","Yes")</f>
        <v>#DIV/0!</v>
      </c>
      <c r="U7" s="253" t="s">
        <v>131</v>
      </c>
      <c r="V7" s="254" t="e">
        <f>IF((T7="Yes")+(T8="Yes")+(T9="Yes"),"Yes","No")</f>
        <v>#DIV/0!</v>
      </c>
      <c r="W7" s="255" t="e">
        <f>IF((V7="Yes")+(V10="Yes")+(V11="Yes")+(V12="Yes")+(V13="Yes"),"Yes","No")</f>
        <v>#DIV/0!</v>
      </c>
    </row>
    <row r="8" spans="2:25" ht="15" customHeight="1" x14ac:dyDescent="0.15">
      <c r="B8" s="223"/>
      <c r="C8" s="96" t="s">
        <v>73</v>
      </c>
      <c r="D8" s="97">
        <f>MAX('CYCLE 2 DATA HERE'!D4:D10)</f>
        <v>0</v>
      </c>
      <c r="E8" s="5" t="str">
        <f t="shared" si="0"/>
        <v>No</v>
      </c>
      <c r="F8" s="98">
        <f>COUNTIF('CYCLE 2 DATA HERE'!D4:D10, "&gt;=4")</f>
        <v>0</v>
      </c>
      <c r="G8" s="5" t="str">
        <f t="shared" si="1"/>
        <v>No</v>
      </c>
      <c r="H8" s="99" t="e">
        <f>AVERAGE('CYCLE 2 DATA HERE'!D4:D10)</f>
        <v>#DIV/0!</v>
      </c>
      <c r="I8" s="6" t="s">
        <v>70</v>
      </c>
      <c r="J8" s="100" t="e">
        <f>AVERAGE('CYCLE 2 DATA HERE'!D14:D20)</f>
        <v>#DIV/0!</v>
      </c>
      <c r="K8" s="7" t="s">
        <v>71</v>
      </c>
      <c r="L8" s="101" t="e">
        <f t="shared" si="2"/>
        <v>#DIV/0!</v>
      </c>
      <c r="M8" s="6" t="s">
        <v>72</v>
      </c>
      <c r="N8" s="160">
        <f>(MAX('CYCLE 1 DATA HERE'!C4:Z20,'CYCLE 2 DATA HERE'!C4:Z20, 'CYCLE 3 DATA HERE'!C4:Z20, 'CYCLE 4 DATA HERE'!C4:Z20)-1)</f>
        <v>-1</v>
      </c>
      <c r="O8" s="102" t="s">
        <v>71</v>
      </c>
      <c r="P8" s="103" t="e">
        <f t="shared" si="3"/>
        <v>#DIV/0!</v>
      </c>
      <c r="Q8" s="5" t="e">
        <f t="shared" si="4"/>
        <v>#DIV/0!</v>
      </c>
      <c r="R8" s="97">
        <f>MAX('CYCLE 2 DATA HERE'!D14:D20)</f>
        <v>0</v>
      </c>
      <c r="S8" s="5" t="str">
        <f t="shared" si="5"/>
        <v>Yes</v>
      </c>
      <c r="T8" s="8" t="e">
        <f t="shared" si="6"/>
        <v>#DIV/0!</v>
      </c>
      <c r="U8" s="244"/>
      <c r="V8" s="246"/>
      <c r="W8" s="256"/>
      <c r="Y8" s="104"/>
    </row>
    <row r="9" spans="2:25" ht="15" customHeight="1" x14ac:dyDescent="0.15">
      <c r="B9" s="223"/>
      <c r="C9" s="96" t="s">
        <v>74</v>
      </c>
      <c r="D9" s="97">
        <f>MAX('CYCLE 2 DATA HERE'!E4:E10)</f>
        <v>0</v>
      </c>
      <c r="E9" s="5" t="str">
        <f t="shared" si="0"/>
        <v>No</v>
      </c>
      <c r="F9" s="98">
        <f>COUNTIF('CYCLE 2 DATA HERE'!E4:E10, "&gt;=4")</f>
        <v>0</v>
      </c>
      <c r="G9" s="5" t="str">
        <f t="shared" si="1"/>
        <v>No</v>
      </c>
      <c r="H9" s="99" t="e">
        <f>AVERAGE('CYCLE 2 DATA HERE'!E4:E10)</f>
        <v>#DIV/0!</v>
      </c>
      <c r="I9" s="6" t="s">
        <v>70</v>
      </c>
      <c r="J9" s="100" t="e">
        <f>AVERAGE('CYCLE 2 DATA HERE'!E14:E20)</f>
        <v>#DIV/0!</v>
      </c>
      <c r="K9" s="7" t="s">
        <v>71</v>
      </c>
      <c r="L9" s="101" t="e">
        <f t="shared" si="2"/>
        <v>#DIV/0!</v>
      </c>
      <c r="M9" s="6" t="s">
        <v>72</v>
      </c>
      <c r="N9" s="160">
        <f>(MAX('CYCLE 1 DATA HERE'!C4:Z20,'CYCLE 2 DATA HERE'!C4:Z20, 'CYCLE 3 DATA HERE'!C4:Z20, 'CYCLE 4 DATA HERE'!C4:Z20)-1)</f>
        <v>-1</v>
      </c>
      <c r="O9" s="102" t="s">
        <v>71</v>
      </c>
      <c r="P9" s="103" t="e">
        <f t="shared" si="3"/>
        <v>#DIV/0!</v>
      </c>
      <c r="Q9" s="5" t="e">
        <f t="shared" si="4"/>
        <v>#DIV/0!</v>
      </c>
      <c r="R9" s="97">
        <f>MAX('CYCLE 2 DATA HERE'!E14:E20)</f>
        <v>0</v>
      </c>
      <c r="S9" s="5" t="str">
        <f t="shared" si="5"/>
        <v>Yes</v>
      </c>
      <c r="T9" s="8" t="e">
        <f t="shared" si="6"/>
        <v>#DIV/0!</v>
      </c>
      <c r="U9" s="243"/>
      <c r="V9" s="241"/>
      <c r="W9" s="256"/>
    </row>
    <row r="10" spans="2:25" ht="15" customHeight="1" x14ac:dyDescent="0.15">
      <c r="B10" s="223"/>
      <c r="C10" s="96" t="s">
        <v>75</v>
      </c>
      <c r="D10" s="97">
        <f>MAX('CYCLE 2 DATA HERE'!F4:F10)</f>
        <v>0</v>
      </c>
      <c r="E10" s="5" t="str">
        <f t="shared" si="0"/>
        <v>No</v>
      </c>
      <c r="F10" s="98">
        <f>COUNTIF('CYCLE 2 DATA HERE'!F4:F10, "&gt;=4")</f>
        <v>0</v>
      </c>
      <c r="G10" s="5" t="str">
        <f t="shared" si="1"/>
        <v>No</v>
      </c>
      <c r="H10" s="99" t="e">
        <f>AVERAGE('CYCLE 2 DATA HERE'!F4:F10)</f>
        <v>#DIV/0!</v>
      </c>
      <c r="I10" s="6" t="s">
        <v>70</v>
      </c>
      <c r="J10" s="100" t="e">
        <f>AVERAGE('CYCLE 2 DATA HERE'!F14:F20)</f>
        <v>#DIV/0!</v>
      </c>
      <c r="K10" s="7" t="s">
        <v>71</v>
      </c>
      <c r="L10" s="101" t="e">
        <f t="shared" si="2"/>
        <v>#DIV/0!</v>
      </c>
      <c r="M10" s="6" t="s">
        <v>72</v>
      </c>
      <c r="N10" s="160">
        <f>(MAX('CYCLE 1 DATA HERE'!C4:Z20,'CYCLE 2 DATA HERE'!C4:Z20, 'CYCLE 3 DATA HERE'!C4:Z20, 'CYCLE 4 DATA HERE'!C4:Z20)-1)</f>
        <v>-1</v>
      </c>
      <c r="O10" s="102" t="s">
        <v>71</v>
      </c>
      <c r="P10" s="103" t="e">
        <f t="shared" si="3"/>
        <v>#DIV/0!</v>
      </c>
      <c r="Q10" s="5" t="e">
        <f t="shared" si="4"/>
        <v>#DIV/0!</v>
      </c>
      <c r="R10" s="97">
        <f>MAX('CYCLE 2 DATA HERE'!F14:F20)</f>
        <v>0</v>
      </c>
      <c r="S10" s="5" t="str">
        <f t="shared" si="5"/>
        <v>Yes</v>
      </c>
      <c r="T10" s="8" t="e">
        <f t="shared" si="6"/>
        <v>#DIV/0!</v>
      </c>
      <c r="U10" s="9" t="s">
        <v>132</v>
      </c>
      <c r="V10" s="10" t="e">
        <f>IF((T10="Yes"),"Yes","No")</f>
        <v>#DIV/0!</v>
      </c>
      <c r="W10" s="256"/>
    </row>
    <row r="11" spans="2:25" ht="15" customHeight="1" x14ac:dyDescent="0.15">
      <c r="B11" s="223"/>
      <c r="C11" s="96" t="s">
        <v>76</v>
      </c>
      <c r="D11" s="97">
        <f>MAX('CYCLE 2 DATA HERE'!G4:G10)</f>
        <v>0</v>
      </c>
      <c r="E11" s="5" t="str">
        <f t="shared" si="0"/>
        <v>No</v>
      </c>
      <c r="F11" s="98">
        <f>COUNTIF('CYCLE 2 DATA HERE'!G4:G10, "&gt;=4")</f>
        <v>0</v>
      </c>
      <c r="G11" s="5" t="str">
        <f t="shared" si="1"/>
        <v>No</v>
      </c>
      <c r="H11" s="99" t="e">
        <f>AVERAGE('CYCLE 2 DATA HERE'!G4:G10)</f>
        <v>#DIV/0!</v>
      </c>
      <c r="I11" s="6" t="s">
        <v>70</v>
      </c>
      <c r="J11" s="100" t="e">
        <f>AVERAGE('CYCLE 2 DATA HERE'!G14:G20)</f>
        <v>#DIV/0!</v>
      </c>
      <c r="K11" s="7" t="s">
        <v>71</v>
      </c>
      <c r="L11" s="101" t="e">
        <f t="shared" si="2"/>
        <v>#DIV/0!</v>
      </c>
      <c r="M11" s="6" t="s">
        <v>72</v>
      </c>
      <c r="N11" s="160">
        <f>(MAX('CYCLE 1 DATA HERE'!C4:Z20,'CYCLE 2 DATA HERE'!C4:Z20, 'CYCLE 3 DATA HERE'!C4:Z20, 'CYCLE 4 DATA HERE'!C4:Z20)-1)</f>
        <v>-1</v>
      </c>
      <c r="O11" s="102" t="s">
        <v>71</v>
      </c>
      <c r="P11" s="103" t="e">
        <f t="shared" si="3"/>
        <v>#DIV/0!</v>
      </c>
      <c r="Q11" s="5" t="e">
        <f t="shared" si="4"/>
        <v>#DIV/0!</v>
      </c>
      <c r="R11" s="97">
        <f>MAX('CYCLE 2 DATA HERE'!G14:G20)</f>
        <v>0</v>
      </c>
      <c r="S11" s="5" t="str">
        <f t="shared" si="5"/>
        <v>Yes</v>
      </c>
      <c r="T11" s="8" t="e">
        <f t="shared" si="6"/>
        <v>#DIV/0!</v>
      </c>
      <c r="U11" s="242" t="s">
        <v>133</v>
      </c>
      <c r="V11" s="240" t="e">
        <f>IF((T11="Yes")+(T12="Yes"),"Yes","No")</f>
        <v>#DIV/0!</v>
      </c>
      <c r="W11" s="256"/>
    </row>
    <row r="12" spans="2:25" ht="15" customHeight="1" x14ac:dyDescent="0.15">
      <c r="B12" s="223"/>
      <c r="C12" s="96" t="s">
        <v>77</v>
      </c>
      <c r="D12" s="97">
        <f>MAX('CYCLE 2 DATA HERE'!H4:H10)</f>
        <v>0</v>
      </c>
      <c r="E12" s="5" t="str">
        <f t="shared" si="0"/>
        <v>No</v>
      </c>
      <c r="F12" s="98">
        <f>COUNTIF('CYCLE 2 DATA HERE'!H4:H10, "&gt;=4")</f>
        <v>0</v>
      </c>
      <c r="G12" s="5" t="str">
        <f t="shared" si="1"/>
        <v>No</v>
      </c>
      <c r="H12" s="99" t="e">
        <f>AVERAGE('CYCLE 2 DATA HERE'!H4:H10)</f>
        <v>#DIV/0!</v>
      </c>
      <c r="I12" s="6" t="s">
        <v>70</v>
      </c>
      <c r="J12" s="100" t="e">
        <f>AVERAGE('CYCLE 2 DATA HERE'!H14:H20)</f>
        <v>#DIV/0!</v>
      </c>
      <c r="K12" s="7" t="s">
        <v>71</v>
      </c>
      <c r="L12" s="101" t="e">
        <f t="shared" si="2"/>
        <v>#DIV/0!</v>
      </c>
      <c r="M12" s="6" t="s">
        <v>72</v>
      </c>
      <c r="N12" s="160">
        <f>(MAX('CYCLE 1 DATA HERE'!C4:Z20,'CYCLE 2 DATA HERE'!C4:Z20, 'CYCLE 3 DATA HERE'!C4:Z20, 'CYCLE 4 DATA HERE'!C4:Z20)-1)</f>
        <v>-1</v>
      </c>
      <c r="O12" s="102" t="s">
        <v>71</v>
      </c>
      <c r="P12" s="103" t="e">
        <f t="shared" si="3"/>
        <v>#DIV/0!</v>
      </c>
      <c r="Q12" s="5" t="e">
        <f t="shared" si="4"/>
        <v>#DIV/0!</v>
      </c>
      <c r="R12" s="97">
        <f>MAX('CYCLE 2 DATA HERE'!H14:H20)</f>
        <v>0</v>
      </c>
      <c r="S12" s="5" t="str">
        <f t="shared" si="5"/>
        <v>Yes</v>
      </c>
      <c r="T12" s="8" t="e">
        <f t="shared" si="6"/>
        <v>#DIV/0!</v>
      </c>
      <c r="U12" s="243"/>
      <c r="V12" s="241"/>
      <c r="W12" s="256"/>
    </row>
    <row r="13" spans="2:25" ht="15" customHeight="1" x14ac:dyDescent="0.15">
      <c r="B13" s="223"/>
      <c r="C13" s="96" t="s">
        <v>78</v>
      </c>
      <c r="D13" s="97">
        <f>MAX('CYCLE 2 DATA HERE'!I4:I10)</f>
        <v>0</v>
      </c>
      <c r="E13" s="5" t="str">
        <f t="shared" si="0"/>
        <v>No</v>
      </c>
      <c r="F13" s="98">
        <f>COUNTIF('CYCLE 2 DATA HERE'!I4:I10, "&gt;=4")</f>
        <v>0</v>
      </c>
      <c r="G13" s="5" t="str">
        <f t="shared" si="1"/>
        <v>No</v>
      </c>
      <c r="H13" s="99" t="e">
        <f>AVERAGE('CYCLE 2 DATA HERE'!I4:I10)</f>
        <v>#DIV/0!</v>
      </c>
      <c r="I13" s="6" t="s">
        <v>70</v>
      </c>
      <c r="J13" s="100" t="e">
        <f>AVERAGE('CYCLE 2 DATA HERE'!I14:I20)</f>
        <v>#DIV/0!</v>
      </c>
      <c r="K13" s="7" t="s">
        <v>71</v>
      </c>
      <c r="L13" s="101" t="e">
        <f t="shared" si="2"/>
        <v>#DIV/0!</v>
      </c>
      <c r="M13" s="6" t="s">
        <v>72</v>
      </c>
      <c r="N13" s="160">
        <f>(MAX('CYCLE 1 DATA HERE'!C4:Z20,'CYCLE 2 DATA HERE'!C4:Z20, 'CYCLE 3 DATA HERE'!C4:Z20, 'CYCLE 4 DATA HERE'!C4:Z20)-1)</f>
        <v>-1</v>
      </c>
      <c r="O13" s="102" t="s">
        <v>71</v>
      </c>
      <c r="P13" s="103" t="e">
        <f t="shared" si="3"/>
        <v>#DIV/0!</v>
      </c>
      <c r="Q13" s="5" t="e">
        <f t="shared" si="4"/>
        <v>#DIV/0!</v>
      </c>
      <c r="R13" s="97">
        <f>MAX('CYCLE 2 DATA HERE'!I14:I20)</f>
        <v>0</v>
      </c>
      <c r="S13" s="5" t="str">
        <f t="shared" si="5"/>
        <v>Yes</v>
      </c>
      <c r="T13" s="8" t="e">
        <f t="shared" si="6"/>
        <v>#DIV/0!</v>
      </c>
      <c r="U13" s="238" t="s">
        <v>134</v>
      </c>
      <c r="V13" s="240" t="e">
        <f>IF((T13="Yes")+(T14="Yes"),"Yes","No")</f>
        <v>#DIV/0!</v>
      </c>
      <c r="W13" s="256"/>
    </row>
    <row r="14" spans="2:25" ht="15" customHeight="1" thickBot="1" x14ac:dyDescent="0.2">
      <c r="B14" s="224"/>
      <c r="C14" s="105" t="s">
        <v>79</v>
      </c>
      <c r="D14" s="106">
        <f>MAX('CYCLE 2 DATA HERE'!J4:J10)</f>
        <v>0</v>
      </c>
      <c r="E14" s="11" t="str">
        <f t="shared" si="0"/>
        <v>No</v>
      </c>
      <c r="F14" s="107">
        <f>COUNTIF('CYCLE 2 DATA HERE'!J4:J10, "&gt;=4")</f>
        <v>0</v>
      </c>
      <c r="G14" s="11" t="str">
        <f t="shared" si="1"/>
        <v>No</v>
      </c>
      <c r="H14" s="108" t="e">
        <f>AVERAGE('CYCLE 2 DATA HERE'!J4:J10)</f>
        <v>#DIV/0!</v>
      </c>
      <c r="I14" s="12" t="s">
        <v>70</v>
      </c>
      <c r="J14" s="109" t="e">
        <f>AVERAGE('CYCLE 2 DATA HERE'!J14:J20)</f>
        <v>#DIV/0!</v>
      </c>
      <c r="K14" s="13" t="s">
        <v>71</v>
      </c>
      <c r="L14" s="110" t="e">
        <f t="shared" si="2"/>
        <v>#DIV/0!</v>
      </c>
      <c r="M14" s="111" t="s">
        <v>72</v>
      </c>
      <c r="N14" s="161">
        <f>(MAX('CYCLE 1 DATA HERE'!C4:Z20,'CYCLE 2 DATA HERE'!C4:Z20, 'CYCLE 3 DATA HERE'!C4:Z20, 'CYCLE 4 DATA HERE'!C4:Z20)-1)</f>
        <v>-1</v>
      </c>
      <c r="O14" s="113" t="s">
        <v>71</v>
      </c>
      <c r="P14" s="110" t="e">
        <f t="shared" si="3"/>
        <v>#DIV/0!</v>
      </c>
      <c r="Q14" s="11" t="e">
        <f t="shared" si="4"/>
        <v>#DIV/0!</v>
      </c>
      <c r="R14" s="106">
        <f>MAX('CYCLE 2 DATA HERE'!J14:J20)</f>
        <v>0</v>
      </c>
      <c r="S14" s="11" t="str">
        <f t="shared" si="5"/>
        <v>Yes</v>
      </c>
      <c r="T14" s="14" t="e">
        <f t="shared" si="6"/>
        <v>#DIV/0!</v>
      </c>
      <c r="U14" s="258"/>
      <c r="V14" s="247"/>
      <c r="W14" s="257"/>
    </row>
    <row r="15" spans="2:25" ht="15" customHeight="1" x14ac:dyDescent="0.15">
      <c r="B15" s="236" t="s">
        <v>80</v>
      </c>
      <c r="C15" s="87" t="s">
        <v>81</v>
      </c>
      <c r="D15" s="88">
        <f>MAX('CYCLE 2 DATA HERE'!K4:K10)</f>
        <v>0</v>
      </c>
      <c r="E15" s="1" t="str">
        <f t="shared" si="0"/>
        <v>No</v>
      </c>
      <c r="F15" s="89">
        <f>COUNTIF('CYCLE 2 DATA HERE'!K4:K10, "&gt;=4")</f>
        <v>0</v>
      </c>
      <c r="G15" s="1" t="str">
        <f t="shared" si="1"/>
        <v>No</v>
      </c>
      <c r="H15" s="90" t="e">
        <f>AVERAGE('CYCLE 2 DATA HERE'!K4:K10)</f>
        <v>#DIV/0!</v>
      </c>
      <c r="I15" s="2" t="s">
        <v>70</v>
      </c>
      <c r="J15" s="91" t="e">
        <f>AVERAGE('CYCLE 2 DATA HERE'!K14:K20)</f>
        <v>#DIV/0!</v>
      </c>
      <c r="K15" s="3" t="s">
        <v>71</v>
      </c>
      <c r="L15" s="95" t="e">
        <f t="shared" si="2"/>
        <v>#DIV/0!</v>
      </c>
      <c r="M15" s="3" t="s">
        <v>72</v>
      </c>
      <c r="N15" s="162">
        <f>(MAX('CYCLE 1 DATA HERE'!C4:Z20,'CYCLE 2 DATA HERE'!C4:Z20, 'CYCLE 3 DATA HERE'!C4:Z20, 'CYCLE 4 DATA HERE'!C4:Z20)-1)</f>
        <v>-1</v>
      </c>
      <c r="O15" s="94" t="s">
        <v>71</v>
      </c>
      <c r="P15" s="95" t="e">
        <f t="shared" si="3"/>
        <v>#DIV/0!</v>
      </c>
      <c r="Q15" s="1" t="e">
        <f t="shared" si="4"/>
        <v>#DIV/0!</v>
      </c>
      <c r="R15" s="88">
        <f>MAX('CYCLE 2 DATA HERE'!K14:K20)</f>
        <v>0</v>
      </c>
      <c r="S15" s="1" t="str">
        <f t="shared" si="5"/>
        <v>Yes</v>
      </c>
      <c r="T15" s="4" t="e">
        <f t="shared" si="6"/>
        <v>#DIV/0!</v>
      </c>
      <c r="U15" s="15" t="s">
        <v>135</v>
      </c>
      <c r="V15" s="16" t="e">
        <f>IF((T15="Yes"),"Yes","No")</f>
        <v>#DIV/0!</v>
      </c>
      <c r="W15" s="237"/>
    </row>
    <row r="16" spans="2:25" ht="15" customHeight="1" x14ac:dyDescent="0.15">
      <c r="B16" s="223"/>
      <c r="C16" s="96" t="s">
        <v>82</v>
      </c>
      <c r="D16" s="97">
        <f>MAX('CYCLE 2 DATA HERE'!L4:L10)</f>
        <v>0</v>
      </c>
      <c r="E16" s="5" t="str">
        <f t="shared" si="0"/>
        <v>No</v>
      </c>
      <c r="F16" s="98">
        <f>COUNTIF('CYCLE 2 DATA HERE'!L4:L10, "&gt;=4")</f>
        <v>0</v>
      </c>
      <c r="G16" s="5" t="str">
        <f t="shared" si="1"/>
        <v>No</v>
      </c>
      <c r="H16" s="99" t="e">
        <f>AVERAGE('CYCLE 2 DATA HERE'!L4:L10)</f>
        <v>#DIV/0!</v>
      </c>
      <c r="I16" s="6" t="s">
        <v>70</v>
      </c>
      <c r="J16" s="100" t="e">
        <f>AVERAGE('CYCLE 2 DATA HERE'!L14:L20)</f>
        <v>#DIV/0!</v>
      </c>
      <c r="K16" s="7" t="s">
        <v>71</v>
      </c>
      <c r="L16" s="103" t="e">
        <f t="shared" si="2"/>
        <v>#DIV/0!</v>
      </c>
      <c r="M16" s="7" t="s">
        <v>72</v>
      </c>
      <c r="N16" s="162">
        <f>(MAX('CYCLE 1 DATA HERE'!C4:Z20,'CYCLE 2 DATA HERE'!C4:Z20, 'CYCLE 3 DATA HERE'!C4:Z20, 'CYCLE 4 DATA HERE'!C4:Z20)-1)</f>
        <v>-1</v>
      </c>
      <c r="O16" s="102" t="s">
        <v>71</v>
      </c>
      <c r="P16" s="103" t="e">
        <f t="shared" si="3"/>
        <v>#DIV/0!</v>
      </c>
      <c r="Q16" s="5" t="e">
        <f t="shared" si="4"/>
        <v>#DIV/0!</v>
      </c>
      <c r="R16" s="97">
        <f>MAX('CYCLE 2 DATA HERE'!L14:L20)</f>
        <v>0</v>
      </c>
      <c r="S16" s="5" t="str">
        <f t="shared" si="5"/>
        <v>Yes</v>
      </c>
      <c r="T16" s="8" t="e">
        <f t="shared" si="6"/>
        <v>#DIV/0!</v>
      </c>
      <c r="U16" s="9" t="s">
        <v>136</v>
      </c>
      <c r="V16" s="10" t="e">
        <f>IF((T16="Yes"),"Yes","No")</f>
        <v>#DIV/0!</v>
      </c>
      <c r="W16" s="237"/>
    </row>
    <row r="17" spans="2:23" ht="15" customHeight="1" x14ac:dyDescent="0.15">
      <c r="B17" s="223"/>
      <c r="C17" s="96" t="s">
        <v>83</v>
      </c>
      <c r="D17" s="97">
        <f>MAX('CYCLE 2 DATA HERE'!M4:M10)</f>
        <v>0</v>
      </c>
      <c r="E17" s="5" t="str">
        <f t="shared" si="0"/>
        <v>No</v>
      </c>
      <c r="F17" s="98">
        <f>COUNTIF('CYCLE 2 DATA HERE'!M4:M10, "&gt;=4")</f>
        <v>0</v>
      </c>
      <c r="G17" s="5" t="str">
        <f t="shared" si="1"/>
        <v>No</v>
      </c>
      <c r="H17" s="99" t="e">
        <f>AVERAGE('CYCLE 2 DATA HERE'!M4:M10)</f>
        <v>#DIV/0!</v>
      </c>
      <c r="I17" s="6" t="s">
        <v>70</v>
      </c>
      <c r="J17" s="100" t="e">
        <f>AVERAGE('CYCLE 2 DATA HERE'!M14:M20)</f>
        <v>#DIV/0!</v>
      </c>
      <c r="K17" s="7" t="s">
        <v>71</v>
      </c>
      <c r="L17" s="103" t="e">
        <f t="shared" si="2"/>
        <v>#DIV/0!</v>
      </c>
      <c r="M17" s="7" t="s">
        <v>72</v>
      </c>
      <c r="N17" s="162">
        <f>(MAX('CYCLE 1 DATA HERE'!C4:Z20,'CYCLE 2 DATA HERE'!C4:Z20, 'CYCLE 3 DATA HERE'!C4:Z20, 'CYCLE 4 DATA HERE'!C4:Z20)-1)</f>
        <v>-1</v>
      </c>
      <c r="O17" s="102" t="s">
        <v>71</v>
      </c>
      <c r="P17" s="103" t="e">
        <f t="shared" si="3"/>
        <v>#DIV/0!</v>
      </c>
      <c r="Q17" s="5" t="e">
        <f t="shared" si="4"/>
        <v>#DIV/0!</v>
      </c>
      <c r="R17" s="97">
        <f>MAX('CYCLE 2 DATA HERE'!M14:M20)</f>
        <v>0</v>
      </c>
      <c r="S17" s="5" t="str">
        <f t="shared" si="5"/>
        <v>Yes</v>
      </c>
      <c r="T17" s="8" t="e">
        <f t="shared" si="6"/>
        <v>#DIV/0!</v>
      </c>
      <c r="U17" s="17" t="s">
        <v>137</v>
      </c>
      <c r="V17" s="10" t="e">
        <f>IF((T17="Yes"),"Yes","No")</f>
        <v>#DIV/0!</v>
      </c>
      <c r="W17" s="237"/>
    </row>
    <row r="18" spans="2:23" ht="15" customHeight="1" x14ac:dyDescent="0.15">
      <c r="B18" s="223"/>
      <c r="C18" s="96" t="s">
        <v>84</v>
      </c>
      <c r="D18" s="97">
        <f>MAX('CYCLE 2 DATA HERE'!N4:N10)</f>
        <v>0</v>
      </c>
      <c r="E18" s="5" t="str">
        <f t="shared" si="0"/>
        <v>No</v>
      </c>
      <c r="F18" s="98">
        <f>COUNTIF('CYCLE 2 DATA HERE'!N4:N10, "&gt;=4")</f>
        <v>0</v>
      </c>
      <c r="G18" s="5" t="str">
        <f t="shared" si="1"/>
        <v>No</v>
      </c>
      <c r="H18" s="99" t="e">
        <f>AVERAGE('CYCLE 2 DATA HERE'!N4:N10)</f>
        <v>#DIV/0!</v>
      </c>
      <c r="I18" s="6" t="s">
        <v>70</v>
      </c>
      <c r="J18" s="100" t="e">
        <f>AVERAGE('CYCLE 2 DATA HERE'!N14:N20)</f>
        <v>#DIV/0!</v>
      </c>
      <c r="K18" s="7" t="s">
        <v>71</v>
      </c>
      <c r="L18" s="103" t="e">
        <f t="shared" si="2"/>
        <v>#DIV/0!</v>
      </c>
      <c r="M18" s="7" t="s">
        <v>72</v>
      </c>
      <c r="N18" s="162">
        <f>(MAX('CYCLE 1 DATA HERE'!C4:Z20,'CYCLE 2 DATA HERE'!C4:Z20, 'CYCLE 3 DATA HERE'!C4:Z20, 'CYCLE 4 DATA HERE'!C4:Z20)-1)</f>
        <v>-1</v>
      </c>
      <c r="O18" s="102" t="s">
        <v>71</v>
      </c>
      <c r="P18" s="103" t="e">
        <f t="shared" si="3"/>
        <v>#DIV/0!</v>
      </c>
      <c r="Q18" s="5" t="e">
        <f t="shared" si="4"/>
        <v>#DIV/0!</v>
      </c>
      <c r="R18" s="97">
        <f>MAX('CYCLE 2 DATA HERE'!N14:N20)</f>
        <v>0</v>
      </c>
      <c r="S18" s="5" t="str">
        <f t="shared" si="5"/>
        <v>Yes</v>
      </c>
      <c r="T18" s="8" t="e">
        <f t="shared" si="6"/>
        <v>#DIV/0!</v>
      </c>
      <c r="U18" s="238" t="s">
        <v>138</v>
      </c>
      <c r="V18" s="240" t="e">
        <f>IF((T18="Yes")+(T19="Yes"),"Yes","No")</f>
        <v>#DIV/0!</v>
      </c>
      <c r="W18" s="237"/>
    </row>
    <row r="19" spans="2:23" ht="15" customHeight="1" x14ac:dyDescent="0.15">
      <c r="B19" s="223"/>
      <c r="C19" s="96" t="s">
        <v>85</v>
      </c>
      <c r="D19" s="97">
        <f>MAX('CYCLE 2 DATA HERE'!O4:O10)</f>
        <v>0</v>
      </c>
      <c r="E19" s="5" t="str">
        <f t="shared" si="0"/>
        <v>No</v>
      </c>
      <c r="F19" s="98">
        <f>COUNTIF('CYCLE 2 DATA HERE'!O4:O10, "&gt;=4")</f>
        <v>0</v>
      </c>
      <c r="G19" s="5" t="str">
        <f t="shared" si="1"/>
        <v>No</v>
      </c>
      <c r="H19" s="99" t="e">
        <f>AVERAGE('CYCLE 2 DATA HERE'!O4:O10)</f>
        <v>#DIV/0!</v>
      </c>
      <c r="I19" s="6" t="s">
        <v>70</v>
      </c>
      <c r="J19" s="100" t="e">
        <f>AVERAGE('CYCLE 2 DATA HERE'!O14:O20)</f>
        <v>#DIV/0!</v>
      </c>
      <c r="K19" s="7" t="s">
        <v>71</v>
      </c>
      <c r="L19" s="103" t="e">
        <f t="shared" si="2"/>
        <v>#DIV/0!</v>
      </c>
      <c r="M19" s="7" t="s">
        <v>72</v>
      </c>
      <c r="N19" s="162">
        <f>(MAX('CYCLE 1 DATA HERE'!C4:Z20,'CYCLE 2 DATA HERE'!C4:Z20, 'CYCLE 3 DATA HERE'!C4:Z20, 'CYCLE 4 DATA HERE'!C4:Z20)-1)</f>
        <v>-1</v>
      </c>
      <c r="O19" s="102" t="s">
        <v>71</v>
      </c>
      <c r="P19" s="103" t="e">
        <f t="shared" si="3"/>
        <v>#DIV/0!</v>
      </c>
      <c r="Q19" s="5" t="e">
        <f t="shared" si="4"/>
        <v>#DIV/0!</v>
      </c>
      <c r="R19" s="97">
        <f>MAX('CYCLE 2 DATA HERE'!O14:O20)</f>
        <v>0</v>
      </c>
      <c r="S19" s="5" t="str">
        <f t="shared" si="5"/>
        <v>Yes</v>
      </c>
      <c r="T19" s="8" t="e">
        <f t="shared" si="6"/>
        <v>#DIV/0!</v>
      </c>
      <c r="U19" s="239"/>
      <c r="V19" s="241"/>
      <c r="W19" s="237"/>
    </row>
    <row r="20" spans="2:23" ht="15" customHeight="1" x14ac:dyDescent="0.15">
      <c r="B20" s="223"/>
      <c r="C20" s="96" t="s">
        <v>86</v>
      </c>
      <c r="D20" s="97">
        <f>MAX('CYCLE 2 DATA HERE'!P4:P10)</f>
        <v>0</v>
      </c>
      <c r="E20" s="5" t="str">
        <f t="shared" si="0"/>
        <v>No</v>
      </c>
      <c r="F20" s="98">
        <f>COUNTIF('CYCLE 2 DATA HERE'!P4:P10, "&gt;=4")</f>
        <v>0</v>
      </c>
      <c r="G20" s="5" t="str">
        <f t="shared" si="1"/>
        <v>No</v>
      </c>
      <c r="H20" s="99" t="e">
        <f>AVERAGE('CYCLE 2 DATA HERE'!P4:P10)</f>
        <v>#DIV/0!</v>
      </c>
      <c r="I20" s="6" t="s">
        <v>70</v>
      </c>
      <c r="J20" s="100" t="e">
        <f>AVERAGE('CYCLE 2 DATA HERE'!P14:P20)</f>
        <v>#DIV/0!</v>
      </c>
      <c r="K20" s="7" t="s">
        <v>71</v>
      </c>
      <c r="L20" s="103" t="e">
        <f t="shared" si="2"/>
        <v>#DIV/0!</v>
      </c>
      <c r="M20" s="7" t="s">
        <v>72</v>
      </c>
      <c r="N20" s="162">
        <f>(MAX('CYCLE 1 DATA HERE'!C4:Z20,'CYCLE 2 DATA HERE'!C4:Z20, 'CYCLE 3 DATA HERE'!C4:Z20, 'CYCLE 4 DATA HERE'!C4:Z20)-1)</f>
        <v>-1</v>
      </c>
      <c r="O20" s="102" t="s">
        <v>71</v>
      </c>
      <c r="P20" s="103" t="e">
        <f t="shared" si="3"/>
        <v>#DIV/0!</v>
      </c>
      <c r="Q20" s="5" t="e">
        <f t="shared" si="4"/>
        <v>#DIV/0!</v>
      </c>
      <c r="R20" s="97">
        <f>MAX('CYCLE 2 DATA HERE'!P14:P20)</f>
        <v>0</v>
      </c>
      <c r="S20" s="5" t="str">
        <f t="shared" si="5"/>
        <v>Yes</v>
      </c>
      <c r="T20" s="8" t="e">
        <f t="shared" si="6"/>
        <v>#DIV/0!</v>
      </c>
      <c r="U20" s="242" t="s">
        <v>139</v>
      </c>
      <c r="V20" s="240" t="e">
        <f>IF((T20="Yes")+(T21="Yes"),"Yes","No")</f>
        <v>#DIV/0!</v>
      </c>
      <c r="W20" s="237"/>
    </row>
    <row r="21" spans="2:23" ht="15" customHeight="1" x14ac:dyDescent="0.15">
      <c r="B21" s="223"/>
      <c r="C21" s="96" t="s">
        <v>87</v>
      </c>
      <c r="D21" s="97">
        <f>MAX('CYCLE 2 DATA HERE'!Q4:Q10)</f>
        <v>0</v>
      </c>
      <c r="E21" s="5" t="str">
        <f t="shared" si="0"/>
        <v>No</v>
      </c>
      <c r="F21" s="98">
        <f>COUNTIF('CYCLE 2 DATA HERE'!Q4:Q10, "&gt;=4")</f>
        <v>0</v>
      </c>
      <c r="G21" s="5" t="str">
        <f t="shared" si="1"/>
        <v>No</v>
      </c>
      <c r="H21" s="99" t="e">
        <f>AVERAGE('CYCLE 2 DATA HERE'!Q4:Q10)</f>
        <v>#DIV/0!</v>
      </c>
      <c r="I21" s="6" t="s">
        <v>70</v>
      </c>
      <c r="J21" s="100" t="e">
        <f>AVERAGE('CYCLE 2 DATA HERE'!Q14:Q20)</f>
        <v>#DIV/0!</v>
      </c>
      <c r="K21" s="7" t="s">
        <v>71</v>
      </c>
      <c r="L21" s="103" t="e">
        <f t="shared" si="2"/>
        <v>#DIV/0!</v>
      </c>
      <c r="M21" s="7" t="s">
        <v>72</v>
      </c>
      <c r="N21" s="162">
        <f>(MAX('CYCLE 1 DATA HERE'!C4:Z20,'CYCLE 2 DATA HERE'!C4:Z20, 'CYCLE 3 DATA HERE'!C4:Z20, 'CYCLE 4 DATA HERE'!C4:Z20)-1)</f>
        <v>-1</v>
      </c>
      <c r="O21" s="102" t="s">
        <v>71</v>
      </c>
      <c r="P21" s="103" t="e">
        <f t="shared" si="3"/>
        <v>#DIV/0!</v>
      </c>
      <c r="Q21" s="5" t="e">
        <f t="shared" si="4"/>
        <v>#DIV/0!</v>
      </c>
      <c r="R21" s="97">
        <f>MAX('CYCLE 2 DATA HERE'!Q14:Q20)</f>
        <v>0</v>
      </c>
      <c r="S21" s="5" t="str">
        <f t="shared" si="5"/>
        <v>Yes</v>
      </c>
      <c r="T21" s="8" t="e">
        <f t="shared" si="6"/>
        <v>#DIV/0!</v>
      </c>
      <c r="U21" s="243"/>
      <c r="V21" s="241"/>
      <c r="W21" s="237"/>
    </row>
    <row r="22" spans="2:23" ht="15" customHeight="1" x14ac:dyDescent="0.15">
      <c r="B22" s="223"/>
      <c r="C22" s="96" t="s">
        <v>88</v>
      </c>
      <c r="D22" s="97">
        <f>MAX('CYCLE 2 DATA HERE'!R4:R10)</f>
        <v>0</v>
      </c>
      <c r="E22" s="5" t="str">
        <f t="shared" si="0"/>
        <v>No</v>
      </c>
      <c r="F22" s="98">
        <f>COUNTIF('CYCLE 2 DATA HERE'!R4:R10, "&gt;=4")</f>
        <v>0</v>
      </c>
      <c r="G22" s="5" t="str">
        <f t="shared" si="1"/>
        <v>No</v>
      </c>
      <c r="H22" s="99" t="e">
        <f>AVERAGE('CYCLE 2 DATA HERE'!R4:R10)</f>
        <v>#DIV/0!</v>
      </c>
      <c r="I22" s="6" t="s">
        <v>70</v>
      </c>
      <c r="J22" s="100" t="e">
        <f>AVERAGE('CYCLE 2 DATA HERE'!R14:R20)</f>
        <v>#DIV/0!</v>
      </c>
      <c r="K22" s="7" t="s">
        <v>71</v>
      </c>
      <c r="L22" s="103" t="e">
        <f t="shared" si="2"/>
        <v>#DIV/0!</v>
      </c>
      <c r="M22" s="7" t="s">
        <v>72</v>
      </c>
      <c r="N22" s="162">
        <f>(MAX('CYCLE 1 DATA HERE'!C4:Z20,'CYCLE 2 DATA HERE'!C4:Z20, 'CYCLE 3 DATA HERE'!C4:Z20, 'CYCLE 4 DATA HERE'!C4:Z20)-1)</f>
        <v>-1</v>
      </c>
      <c r="O22" s="102" t="s">
        <v>71</v>
      </c>
      <c r="P22" s="103" t="e">
        <f t="shared" si="3"/>
        <v>#DIV/0!</v>
      </c>
      <c r="Q22" s="5" t="e">
        <f t="shared" si="4"/>
        <v>#DIV/0!</v>
      </c>
      <c r="R22" s="97">
        <f>MAX('CYCLE 2 DATA HERE'!R14:R20)</f>
        <v>0</v>
      </c>
      <c r="S22" s="5" t="str">
        <f t="shared" si="5"/>
        <v>Yes</v>
      </c>
      <c r="T22" s="8" t="e">
        <f t="shared" si="6"/>
        <v>#DIV/0!</v>
      </c>
      <c r="U22" s="238" t="s">
        <v>140</v>
      </c>
      <c r="V22" s="240" t="e">
        <f>IF((T22="Yes")+(T23="Yes"),"Yes","No")</f>
        <v>#DIV/0!</v>
      </c>
      <c r="W22" s="237"/>
    </row>
    <row r="23" spans="2:23" ht="15" customHeight="1" x14ac:dyDescent="0.15">
      <c r="B23" s="223"/>
      <c r="C23" s="96" t="s">
        <v>89</v>
      </c>
      <c r="D23" s="97">
        <f>MAX('CYCLE 2 DATA HERE'!S4:S10)</f>
        <v>0</v>
      </c>
      <c r="E23" s="5" t="str">
        <f t="shared" si="0"/>
        <v>No</v>
      </c>
      <c r="F23" s="98">
        <f>COUNTIF('CYCLE 2 DATA HERE'!S4:S10, "&gt;=4")</f>
        <v>0</v>
      </c>
      <c r="G23" s="5" t="str">
        <f t="shared" si="1"/>
        <v>No</v>
      </c>
      <c r="H23" s="99" t="e">
        <f>AVERAGE('CYCLE 2 DATA HERE'!S4:S10)</f>
        <v>#DIV/0!</v>
      </c>
      <c r="I23" s="6" t="s">
        <v>70</v>
      </c>
      <c r="J23" s="100" t="e">
        <f>AVERAGE('CYCLE 2 DATA HERE'!S14:S20)</f>
        <v>#DIV/0!</v>
      </c>
      <c r="K23" s="7" t="s">
        <v>71</v>
      </c>
      <c r="L23" s="103" t="e">
        <f t="shared" si="2"/>
        <v>#DIV/0!</v>
      </c>
      <c r="M23" s="7" t="s">
        <v>72</v>
      </c>
      <c r="N23" s="162">
        <f>(MAX('CYCLE 1 DATA HERE'!C4:Z20,'CYCLE 2 DATA HERE'!C4:Z20, 'CYCLE 3 DATA HERE'!C4:Z20, 'CYCLE 4 DATA HERE'!C4:Z20)-1)</f>
        <v>-1</v>
      </c>
      <c r="O23" s="102" t="s">
        <v>71</v>
      </c>
      <c r="P23" s="103" t="e">
        <f t="shared" si="3"/>
        <v>#DIV/0!</v>
      </c>
      <c r="Q23" s="5" t="e">
        <f t="shared" si="4"/>
        <v>#DIV/0!</v>
      </c>
      <c r="R23" s="97">
        <f>MAX('CYCLE 2 DATA HERE'!S14:S20)</f>
        <v>0</v>
      </c>
      <c r="S23" s="5" t="str">
        <f t="shared" si="5"/>
        <v>Yes</v>
      </c>
      <c r="T23" s="8" t="e">
        <f t="shared" si="6"/>
        <v>#DIV/0!</v>
      </c>
      <c r="U23" s="239"/>
      <c r="V23" s="241"/>
      <c r="W23" s="237"/>
    </row>
    <row r="24" spans="2:23" ht="15" customHeight="1" x14ac:dyDescent="0.15">
      <c r="B24" s="223"/>
      <c r="C24" s="96" t="s">
        <v>90</v>
      </c>
      <c r="D24" s="97">
        <f>MAX('CYCLE 2 DATA HERE'!T4:T10)</f>
        <v>0</v>
      </c>
      <c r="E24" s="5" t="str">
        <f t="shared" si="0"/>
        <v>No</v>
      </c>
      <c r="F24" s="98">
        <f>COUNTIF('CYCLE 2 DATA HERE'!T4:T10, "&gt;=4")</f>
        <v>0</v>
      </c>
      <c r="G24" s="5" t="str">
        <f t="shared" si="1"/>
        <v>No</v>
      </c>
      <c r="H24" s="99" t="e">
        <f>AVERAGE('CYCLE 2 DATA HERE'!T4:T10)</f>
        <v>#DIV/0!</v>
      </c>
      <c r="I24" s="6" t="s">
        <v>70</v>
      </c>
      <c r="J24" s="100" t="e">
        <f>AVERAGE('CYCLE 2 DATA HERE'!T14:T20)</f>
        <v>#DIV/0!</v>
      </c>
      <c r="K24" s="7" t="s">
        <v>71</v>
      </c>
      <c r="L24" s="103" t="e">
        <f t="shared" si="2"/>
        <v>#DIV/0!</v>
      </c>
      <c r="M24" s="7" t="s">
        <v>72</v>
      </c>
      <c r="N24" s="162">
        <f>(MAX('CYCLE 1 DATA HERE'!C4:Z20,'CYCLE 2 DATA HERE'!C4:Z20, 'CYCLE 3 DATA HERE'!C4:Z20, 'CYCLE 4 DATA HERE'!C4:Z20)-1)</f>
        <v>-1</v>
      </c>
      <c r="O24" s="102" t="s">
        <v>71</v>
      </c>
      <c r="P24" s="103" t="e">
        <f t="shared" si="3"/>
        <v>#DIV/0!</v>
      </c>
      <c r="Q24" s="5" t="e">
        <f t="shared" si="4"/>
        <v>#DIV/0!</v>
      </c>
      <c r="R24" s="97">
        <f>MAX('CYCLE 2 DATA HERE'!T14:T20)</f>
        <v>0</v>
      </c>
      <c r="S24" s="5" t="str">
        <f t="shared" si="5"/>
        <v>Yes</v>
      </c>
      <c r="T24" s="8" t="e">
        <f t="shared" si="6"/>
        <v>#DIV/0!</v>
      </c>
      <c r="U24" s="242" t="s">
        <v>141</v>
      </c>
      <c r="V24" s="240" t="e">
        <f>IF((T24="Yes")+(T25="Yes")+(T27="Yes"),"Yes","No")</f>
        <v>#DIV/0!</v>
      </c>
      <c r="W24" s="237"/>
    </row>
    <row r="25" spans="2:23" ht="15" customHeight="1" x14ac:dyDescent="0.15">
      <c r="B25" s="223"/>
      <c r="C25" s="96" t="s">
        <v>91</v>
      </c>
      <c r="D25" s="97">
        <f>MAX('CYCLE 2 DATA HERE'!U4:U10)</f>
        <v>0</v>
      </c>
      <c r="E25" s="5" t="str">
        <f t="shared" si="0"/>
        <v>No</v>
      </c>
      <c r="F25" s="98">
        <f>COUNTIF('CYCLE 2 DATA HERE'!U4:U10, "&gt;=4")</f>
        <v>0</v>
      </c>
      <c r="G25" s="5" t="str">
        <f t="shared" si="1"/>
        <v>No</v>
      </c>
      <c r="H25" s="99" t="e">
        <f>AVERAGE('CYCLE 2 DATA HERE'!U4:U10)</f>
        <v>#DIV/0!</v>
      </c>
      <c r="I25" s="6" t="s">
        <v>70</v>
      </c>
      <c r="J25" s="100" t="e">
        <f>AVERAGE('CYCLE 2 DATA HERE'!U14:U20)</f>
        <v>#DIV/0!</v>
      </c>
      <c r="K25" s="7" t="s">
        <v>71</v>
      </c>
      <c r="L25" s="103" t="e">
        <f t="shared" si="2"/>
        <v>#DIV/0!</v>
      </c>
      <c r="M25" s="7" t="s">
        <v>72</v>
      </c>
      <c r="N25" s="162">
        <f>(MAX('CYCLE 1 DATA HERE'!C4:Z20,'CYCLE 2 DATA HERE'!C4:Z20, 'CYCLE 3 DATA HERE'!C4:Z20, 'CYCLE 4 DATA HERE'!C4:Z20)-1)</f>
        <v>-1</v>
      </c>
      <c r="O25" s="102" t="s">
        <v>71</v>
      </c>
      <c r="P25" s="103" t="e">
        <f t="shared" si="3"/>
        <v>#DIV/0!</v>
      </c>
      <c r="Q25" s="5" t="e">
        <f t="shared" si="4"/>
        <v>#DIV/0!</v>
      </c>
      <c r="R25" s="97">
        <f>MAX('CYCLE 2 DATA HERE'!U14:U20)</f>
        <v>0</v>
      </c>
      <c r="S25" s="5" t="str">
        <f t="shared" si="5"/>
        <v>Yes</v>
      </c>
      <c r="T25" s="8" t="e">
        <f t="shared" si="6"/>
        <v>#DIV/0!</v>
      </c>
      <c r="U25" s="244"/>
      <c r="V25" s="246"/>
      <c r="W25" s="237"/>
    </row>
    <row r="26" spans="2:23" ht="15" customHeight="1" x14ac:dyDescent="0.15">
      <c r="B26" s="223"/>
      <c r="C26" s="96" t="s">
        <v>92</v>
      </c>
      <c r="D26" s="97">
        <f>MAX('CYCLE 2 DATA HERE'!V4:V10)</f>
        <v>0</v>
      </c>
      <c r="E26" s="116"/>
      <c r="F26" s="98">
        <f>COUNTIF('CYCLE 2 DATA HERE'!V4:V10, "&gt;=4")</f>
        <v>0</v>
      </c>
      <c r="G26" s="116"/>
      <c r="H26" s="99" t="e">
        <f>AVERAGE('CYCLE 2 DATA HERE'!V4:V10)</f>
        <v>#DIV/0!</v>
      </c>
      <c r="I26" s="6" t="s">
        <v>70</v>
      </c>
      <c r="J26" s="100" t="e">
        <f>AVERAGE('CYCLE 2 DATA HERE'!V14:V20)</f>
        <v>#DIV/0!</v>
      </c>
      <c r="K26" s="117"/>
      <c r="L26" s="103" t="e">
        <f t="shared" si="2"/>
        <v>#DIV/0!</v>
      </c>
      <c r="M26" s="117" t="s">
        <v>72</v>
      </c>
      <c r="N26" s="162">
        <f>(MAX('CYCLE 1 DATA HERE'!C4:Z20,'CYCLE 2 DATA HERE'!C4:Z20, 'CYCLE 3 DATA HERE'!C4:Z20, 'CYCLE 4 DATA HERE'!C4:Z20)-1)</f>
        <v>-1</v>
      </c>
      <c r="O26" s="102" t="s">
        <v>71</v>
      </c>
      <c r="P26" s="103" t="e">
        <f t="shared" si="3"/>
        <v>#DIV/0!</v>
      </c>
      <c r="Q26" s="118"/>
      <c r="R26" s="97">
        <f>MAX('CYCLE 2 DATA HERE'!V14:V20)</f>
        <v>0</v>
      </c>
      <c r="S26" s="119"/>
      <c r="T26" s="120"/>
      <c r="U26" s="244"/>
      <c r="V26" s="246"/>
      <c r="W26" s="237"/>
    </row>
    <row r="27" spans="2:23" ht="15" customHeight="1" thickBot="1" x14ac:dyDescent="0.2">
      <c r="B27" s="224"/>
      <c r="C27" s="105" t="s">
        <v>93</v>
      </c>
      <c r="D27" s="106">
        <f>MAX('CYCLE 2 DATA HERE'!W4:W10)</f>
        <v>0</v>
      </c>
      <c r="E27" s="11" t="str">
        <f>IF(D27&gt;=4,"Yes","No")</f>
        <v>No</v>
      </c>
      <c r="F27" s="107">
        <f>COUNTIF('CYCLE 2 DATA HERE'!W4:W10, "&gt;=4")</f>
        <v>0</v>
      </c>
      <c r="G27" s="11" t="str">
        <f>IF(F27&gt;=2,"Yes","No")</f>
        <v>No</v>
      </c>
      <c r="H27" s="108" t="e">
        <f>AVERAGE('CYCLE 2 DATA HERE'!W4:W10)</f>
        <v>#DIV/0!</v>
      </c>
      <c r="I27" s="12" t="s">
        <v>70</v>
      </c>
      <c r="J27" s="109" t="e">
        <f>AVERAGE('CYCLE 2 DATA HERE'!W14:W20)</f>
        <v>#DIV/0!</v>
      </c>
      <c r="K27" s="13" t="s">
        <v>71</v>
      </c>
      <c r="L27" s="110" t="e">
        <f t="shared" si="2"/>
        <v>#DIV/0!</v>
      </c>
      <c r="M27" s="13" t="s">
        <v>72</v>
      </c>
      <c r="N27" s="161">
        <f>(MAX('CYCLE 1 DATA HERE'!C4:Z20,'CYCLE 2 DATA HERE'!C4:Z20, 'CYCLE 3 DATA HERE'!C4:Z20, 'CYCLE 4 DATA HERE'!C4:Z20)-1)</f>
        <v>-1</v>
      </c>
      <c r="O27" s="113" t="s">
        <v>71</v>
      </c>
      <c r="P27" s="110" t="e">
        <f t="shared" si="3"/>
        <v>#DIV/0!</v>
      </c>
      <c r="Q27" s="11" t="e">
        <f>IF(P27&gt;=30,"Yes","No")</f>
        <v>#DIV/0!</v>
      </c>
      <c r="R27" s="106">
        <f>MAX('CYCLE 2 DATA HERE'!W14:W20)</f>
        <v>0</v>
      </c>
      <c r="S27" s="11" t="str">
        <f>IF(R27&lt;=3,"Yes","No")</f>
        <v>Yes</v>
      </c>
      <c r="T27" s="14" t="e">
        <f>IF((E27="No")+(G27="No")+(Q27="No")+(S27="No"),"No","Yes")</f>
        <v>#DIV/0!</v>
      </c>
      <c r="U27" s="245"/>
      <c r="V27" s="247"/>
      <c r="W27" s="237"/>
    </row>
    <row r="28" spans="2:23" ht="17" customHeight="1" x14ac:dyDescent="0.15">
      <c r="B28" s="223" t="s">
        <v>94</v>
      </c>
      <c r="C28" s="121" t="s">
        <v>95</v>
      </c>
      <c r="D28" s="122">
        <f>MAX('CYCLE 2 DATA HERE'!X4:X10)</f>
        <v>0</v>
      </c>
      <c r="E28" s="123"/>
      <c r="F28" s="124">
        <f>COUNTIF('CYCLE 2 DATA HERE'!X4:X10, "&gt;=4")</f>
        <v>0</v>
      </c>
      <c r="G28" s="123"/>
      <c r="H28" s="125" t="e">
        <f>AVERAGE('CYCLE 2 DATA HERE'!X4:X10)</f>
        <v>#DIV/0!</v>
      </c>
      <c r="I28" s="126" t="s">
        <v>70</v>
      </c>
      <c r="J28" s="127" t="e">
        <f>AVERAGE('CYCLE 2 DATA HERE'!X14:X20)</f>
        <v>#DIV/0!</v>
      </c>
      <c r="K28" s="126" t="s">
        <v>71</v>
      </c>
      <c r="L28" s="128" t="e">
        <f t="shared" si="2"/>
        <v>#DIV/0!</v>
      </c>
      <c r="M28" s="126" t="s">
        <v>72</v>
      </c>
      <c r="N28" s="163">
        <f>(MAX('CYCLE 1 DATA HERE'!C4:Z20,'CYCLE 2 DATA HERE'!C4:Z20, 'CYCLE 3 DATA HERE'!C4:Z20, 'CYCLE 4 DATA HERE'!C4:Z20)-1)</f>
        <v>-1</v>
      </c>
      <c r="O28" s="130" t="s">
        <v>71</v>
      </c>
      <c r="P28" s="128" t="e">
        <f t="shared" si="3"/>
        <v>#DIV/0!</v>
      </c>
      <c r="Q28" s="123"/>
      <c r="R28" s="122">
        <f>MAX('CYCLE 2 DATA HERE'!X14:X20)</f>
        <v>0</v>
      </c>
      <c r="S28" s="123"/>
      <c r="T28" s="131"/>
      <c r="U28" s="225"/>
      <c r="V28" s="226"/>
      <c r="W28" s="229"/>
    </row>
    <row r="29" spans="2:23" ht="17" customHeight="1" x14ac:dyDescent="0.15">
      <c r="B29" s="223"/>
      <c r="C29" s="132" t="s">
        <v>96</v>
      </c>
      <c r="D29" s="133">
        <f>MAX('CYCLE 2 DATA HERE'!Y4:Y10)</f>
        <v>0</v>
      </c>
      <c r="E29" s="134"/>
      <c r="F29" s="135">
        <f>COUNTIF('CYCLE 2 DATA HERE'!Y4:Y10, "&gt;=4")</f>
        <v>0</v>
      </c>
      <c r="G29" s="134"/>
      <c r="H29" s="136" t="e">
        <f>AVERAGE('CYCLE 2 DATA HERE'!Y4:Y10)</f>
        <v>#DIV/0!</v>
      </c>
      <c r="I29" s="137" t="s">
        <v>70</v>
      </c>
      <c r="J29" s="138" t="e">
        <f>AVERAGE('CYCLE 2 DATA HERE'!Y14:Y20)</f>
        <v>#DIV/0!</v>
      </c>
      <c r="K29" s="137" t="s">
        <v>71</v>
      </c>
      <c r="L29" s="139" t="e">
        <f t="shared" si="2"/>
        <v>#DIV/0!</v>
      </c>
      <c r="M29" s="137" t="s">
        <v>72</v>
      </c>
      <c r="N29" s="163">
        <f>(MAX('CYCLE 1 DATA HERE'!C4:Z20,'CYCLE 2 DATA HERE'!C4:Z20, 'CYCLE 3 DATA HERE'!C4:Z20, 'CYCLE 4 DATA HERE'!C4:Z20)-1)</f>
        <v>-1</v>
      </c>
      <c r="O29" s="141" t="s">
        <v>71</v>
      </c>
      <c r="P29" s="139" t="e">
        <f t="shared" si="3"/>
        <v>#DIV/0!</v>
      </c>
      <c r="Q29" s="134"/>
      <c r="R29" s="133">
        <f>MAX('CYCLE 2 DATA HERE'!Y14:Y20)</f>
        <v>0</v>
      </c>
      <c r="S29" s="134"/>
      <c r="T29" s="142"/>
      <c r="U29" s="225"/>
      <c r="V29" s="226"/>
      <c r="W29" s="229"/>
    </row>
    <row r="30" spans="2:23" ht="17" customHeight="1" thickBot="1" x14ac:dyDescent="0.2">
      <c r="B30" s="224"/>
      <c r="C30" s="143" t="s">
        <v>97</v>
      </c>
      <c r="D30" s="144">
        <f>MAX('CYCLE 2 DATA HERE'!Z4:Z10)</f>
        <v>0</v>
      </c>
      <c r="E30" s="145"/>
      <c r="F30" s="146">
        <f>COUNTIF('CYCLE 2 DATA HERE'!Z4:Z10, "&gt;=4")</f>
        <v>0</v>
      </c>
      <c r="G30" s="145"/>
      <c r="H30" s="147" t="e">
        <f>AVERAGE('CYCLE 2 DATA HERE'!Z4:Z10)</f>
        <v>#DIV/0!</v>
      </c>
      <c r="I30" s="148" t="s">
        <v>70</v>
      </c>
      <c r="J30" s="149" t="e">
        <f>AVERAGE('CYCLE 2 DATA HERE'!Z14:Z20)</f>
        <v>#DIV/0!</v>
      </c>
      <c r="K30" s="148" t="s">
        <v>71</v>
      </c>
      <c r="L30" s="150" t="e">
        <f t="shared" si="2"/>
        <v>#DIV/0!</v>
      </c>
      <c r="M30" s="148" t="s">
        <v>72</v>
      </c>
      <c r="N30" s="164">
        <f>(MAX('CYCLE 1 DATA HERE'!C4:Z20,'CYCLE 2 DATA HERE'!C4:Z20, 'CYCLE 3 DATA HERE'!C4:Z20, 'CYCLE 4 DATA HERE'!C4:Z20)-1)</f>
        <v>-1</v>
      </c>
      <c r="O30" s="152" t="s">
        <v>71</v>
      </c>
      <c r="P30" s="150" t="e">
        <f t="shared" si="3"/>
        <v>#DIV/0!</v>
      </c>
      <c r="Q30" s="145"/>
      <c r="R30" s="144">
        <f>MAX('CYCLE 2 DATA HERE'!Z14:Z20)</f>
        <v>0</v>
      </c>
      <c r="S30" s="145"/>
      <c r="T30" s="153"/>
      <c r="U30" s="227"/>
      <c r="V30" s="228"/>
      <c r="W30" s="230"/>
    </row>
    <row r="31" spans="2:23" ht="17.25" customHeight="1" thickBot="1" x14ac:dyDescent="0.2">
      <c r="B31" s="231" t="s">
        <v>98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4"/>
    </row>
    <row r="32" spans="2:23" s="154" customFormat="1" ht="34.5" customHeight="1" thickBot="1" x14ac:dyDescent="0.2">
      <c r="B32" s="248" t="s">
        <v>150</v>
      </c>
      <c r="C32" s="251"/>
      <c r="D32" s="18">
        <f>COUNTIF(E7:E27, "Yes")</f>
        <v>0</v>
      </c>
      <c r="E32" s="248" t="s">
        <v>149</v>
      </c>
      <c r="F32" s="235"/>
      <c r="G32" s="235"/>
      <c r="H32" s="251"/>
      <c r="I32" s="249">
        <f>COUNTIF(G7:G27, "Yes")</f>
        <v>0</v>
      </c>
      <c r="J32" s="250"/>
      <c r="K32" s="252"/>
      <c r="L32" s="248" t="s">
        <v>151</v>
      </c>
      <c r="M32" s="235"/>
      <c r="N32" s="235"/>
      <c r="O32" s="235"/>
      <c r="P32" s="235"/>
      <c r="Q32" s="251"/>
      <c r="R32" s="249">
        <f>COUNTIF(Q7:Q27, "Yes")</f>
        <v>0</v>
      </c>
      <c r="S32" s="252"/>
      <c r="T32" s="248" t="s">
        <v>152</v>
      </c>
      <c r="U32" s="235"/>
      <c r="V32" s="251"/>
      <c r="W32" s="18">
        <f>COUNTIF(S7:S27, "Yes")</f>
        <v>20</v>
      </c>
    </row>
    <row r="33" spans="2:23" ht="18.75" customHeight="1" thickBot="1" x14ac:dyDescent="0.2">
      <c r="B33" s="207" t="s">
        <v>99</v>
      </c>
      <c r="C33" s="208"/>
      <c r="D33" s="209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10"/>
    </row>
    <row r="34" spans="2:23" ht="18.75" customHeight="1" thickBot="1" x14ac:dyDescent="0.2">
      <c r="B34" s="200" t="s">
        <v>100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11" t="e">
        <f>IF((W7="Yes"),"Yes","No")</f>
        <v>#DIV/0!</v>
      </c>
      <c r="W34" s="212"/>
    </row>
    <row r="35" spans="2:23" ht="29.25" customHeight="1" x14ac:dyDescent="0.15">
      <c r="B35" s="213" t="s">
        <v>101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5"/>
      <c r="V35" s="19" t="s">
        <v>102</v>
      </c>
      <c r="W35" s="219" t="str">
        <f>IF((V36&gt;=5),"Yes","No")</f>
        <v>No</v>
      </c>
    </row>
    <row r="36" spans="2:23" ht="15" customHeight="1" thickBot="1" x14ac:dyDescent="0.2"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8"/>
      <c r="V36" s="20">
        <f>COUNTIF(V7:V27, "Yes")</f>
        <v>0</v>
      </c>
      <c r="W36" s="220"/>
    </row>
    <row r="37" spans="2:23" ht="21.75" customHeight="1" thickBot="1" x14ac:dyDescent="0.2">
      <c r="B37" s="200" t="s">
        <v>103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2"/>
      <c r="V37" s="221" t="s">
        <v>104</v>
      </c>
      <c r="W37" s="222"/>
    </row>
    <row r="38" spans="2:23" ht="22.5" customHeight="1" thickBot="1" x14ac:dyDescent="0.2">
      <c r="B38" s="200" t="s">
        <v>105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2"/>
      <c r="V38" s="203" t="s">
        <v>106</v>
      </c>
      <c r="W38" s="204"/>
    </row>
    <row r="39" spans="2:23" ht="23.25" customHeight="1" thickBot="1" x14ac:dyDescent="0.2">
      <c r="B39" s="200" t="s">
        <v>107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2"/>
      <c r="V39" s="205" t="s">
        <v>108</v>
      </c>
      <c r="W39" s="206"/>
    </row>
    <row r="56" spans="14:14" x14ac:dyDescent="0.15">
      <c r="N56" s="77" t="s">
        <v>109</v>
      </c>
    </row>
  </sheetData>
  <sheetProtection sheet="1" objects="1" scenarios="1" selectLockedCells="1"/>
  <mergeCells count="66">
    <mergeCell ref="V5:V6"/>
    <mergeCell ref="W5:W6"/>
    <mergeCell ref="B6:C6"/>
    <mergeCell ref="B1:W1"/>
    <mergeCell ref="B3:C4"/>
    <mergeCell ref="D3:G3"/>
    <mergeCell ref="H3:S3"/>
    <mergeCell ref="T3:W3"/>
    <mergeCell ref="D4:E4"/>
    <mergeCell ref="F4:G4"/>
    <mergeCell ref="H4:Q4"/>
    <mergeCell ref="R4:S4"/>
    <mergeCell ref="L6:M6"/>
    <mergeCell ref="N6:O6"/>
    <mergeCell ref="U4:U6"/>
    <mergeCell ref="L5:M5"/>
    <mergeCell ref="N5:O5"/>
    <mergeCell ref="Q5:Q6"/>
    <mergeCell ref="S5:S6"/>
    <mergeCell ref="T5:T6"/>
    <mergeCell ref="B5:C5"/>
    <mergeCell ref="E5:E6"/>
    <mergeCell ref="G5:G6"/>
    <mergeCell ref="H5:I5"/>
    <mergeCell ref="J5:K5"/>
    <mergeCell ref="H6:I6"/>
    <mergeCell ref="J6:K6"/>
    <mergeCell ref="B7:B14"/>
    <mergeCell ref="U7:U9"/>
    <mergeCell ref="V7:V9"/>
    <mergeCell ref="W7:W14"/>
    <mergeCell ref="U11:U12"/>
    <mergeCell ref="V11:V12"/>
    <mergeCell ref="U13:U14"/>
    <mergeCell ref="V13:V14"/>
    <mergeCell ref="B15:B27"/>
    <mergeCell ref="W15:W27"/>
    <mergeCell ref="U18:U19"/>
    <mergeCell ref="V18:V19"/>
    <mergeCell ref="U20:U21"/>
    <mergeCell ref="V20:V21"/>
    <mergeCell ref="U22:U23"/>
    <mergeCell ref="V22:V23"/>
    <mergeCell ref="U24:U27"/>
    <mergeCell ref="V24:V27"/>
    <mergeCell ref="B28:B30"/>
    <mergeCell ref="U28:V30"/>
    <mergeCell ref="W28:W30"/>
    <mergeCell ref="B31:W31"/>
    <mergeCell ref="B32:C32"/>
    <mergeCell ref="E32:H32"/>
    <mergeCell ref="I32:K32"/>
    <mergeCell ref="L32:Q32"/>
    <mergeCell ref="R32:S32"/>
    <mergeCell ref="T32:V32"/>
    <mergeCell ref="B38:U38"/>
    <mergeCell ref="V38:W38"/>
    <mergeCell ref="B39:U39"/>
    <mergeCell ref="V39:W39"/>
    <mergeCell ref="B33:W33"/>
    <mergeCell ref="B34:U34"/>
    <mergeCell ref="V34:W34"/>
    <mergeCell ref="B35:U36"/>
    <mergeCell ref="W35:W36"/>
    <mergeCell ref="B37:U37"/>
    <mergeCell ref="V37:W37"/>
  </mergeCells>
  <conditionalFormatting sqref="V37:W37">
    <cfRule type="expression" dxfId="24" priority="5">
      <formula>(COUNTIF($V$34,"No")=1)</formula>
    </cfRule>
  </conditionalFormatting>
  <conditionalFormatting sqref="V38:W38">
    <cfRule type="expression" dxfId="23" priority="6">
      <formula>((COUNTIF($V$34,"yes"))+(COUNTIF($W$35,"no"))=2)</formula>
    </cfRule>
  </conditionalFormatting>
  <conditionalFormatting sqref="V39:W39">
    <cfRule type="expression" dxfId="22" priority="7">
      <formula>((COUNTIF($V$34,"yes"))+(COUNTIF($W$35,"yes"))=2)</formula>
    </cfRule>
  </conditionalFormatting>
  <conditionalFormatting sqref="V7:V27 V34 W35 W7">
    <cfRule type="containsText" dxfId="21" priority="3" operator="containsText" text="No">
      <formula>NOT(ISERROR(SEARCH("No",V7)))</formula>
    </cfRule>
    <cfRule type="containsText" dxfId="20" priority="4" operator="containsText" text="Yes">
      <formula>NOT(ISERROR(SEARCH("Yes",V7)))</formula>
    </cfRule>
  </conditionalFormatting>
  <conditionalFormatting sqref="E7:E25 E27 G7:G25 G27 Q7:Q25 Q27 S7:T25 S27:T27">
    <cfRule type="containsText" dxfId="19" priority="1" operator="containsText" text="No">
      <formula>NOT(ISERROR(SEARCH("No",E7)))</formula>
    </cfRule>
    <cfRule type="containsText" dxfId="18" priority="2" operator="containsText" text="Yes">
      <formula>NOT(ISERROR(SEARCH("Yes",E7)))</formula>
    </cfRule>
  </conditionalFormatting>
  <hyperlinks>
    <hyperlink ref="V2" r:id="rId1"/>
  </hyperlinks>
  <printOptions horizontalCentered="1"/>
  <pageMargins left="0.25" right="0.25" top="0.25" bottom="0.25" header="0.3" footer="0.3"/>
  <pageSetup scale="73" fitToWidth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4" tint="-0.249977111117893"/>
    <pageSetUpPr fitToPage="1"/>
  </sheetPr>
  <dimension ref="B1:Y56"/>
  <sheetViews>
    <sheetView showGridLines="0" topLeftCell="A3" zoomScaleSheetLayoutView="100" workbookViewId="0">
      <selection activeCell="A73" sqref="A73:A78"/>
    </sheetView>
  </sheetViews>
  <sheetFormatPr baseColWidth="10" defaultColWidth="9" defaultRowHeight="13" x14ac:dyDescent="0.15"/>
  <cols>
    <col min="1" max="1" width="2.796875" style="77" customWidth="1"/>
    <col min="2" max="2" width="7.19921875" style="77" customWidth="1"/>
    <col min="3" max="3" width="24.796875" style="77" customWidth="1"/>
    <col min="4" max="4" width="9.3984375" style="155" customWidth="1"/>
    <col min="5" max="5" width="7" style="156" customWidth="1"/>
    <col min="6" max="6" width="9.59765625" style="77" customWidth="1"/>
    <col min="7" max="7" width="6.796875" style="156" customWidth="1"/>
    <col min="8" max="8" width="8.3984375" style="77" customWidth="1"/>
    <col min="9" max="9" width="2.19921875" style="77" customWidth="1"/>
    <col min="10" max="10" width="7" style="77" customWidth="1"/>
    <col min="11" max="11" width="2.3984375" style="77" customWidth="1"/>
    <col min="12" max="12" width="6.59765625" style="77" customWidth="1"/>
    <col min="13" max="13" width="3" style="77" customWidth="1"/>
    <col min="14" max="14" width="7.796875" style="77" customWidth="1"/>
    <col min="15" max="15" width="2.3984375" style="77" customWidth="1"/>
    <col min="16" max="16" width="9.19921875" style="77" customWidth="1"/>
    <col min="17" max="17" width="7.19921875" style="156" customWidth="1"/>
    <col min="18" max="18" width="8" style="77" customWidth="1"/>
    <col min="19" max="19" width="6.3984375" style="77" customWidth="1"/>
    <col min="20" max="20" width="8.796875" style="156" customWidth="1"/>
    <col min="21" max="21" width="16.59765625" style="77" customWidth="1"/>
    <col min="22" max="22" width="11.3984375" style="77" customWidth="1"/>
    <col min="23" max="23" width="14.3984375" style="77" customWidth="1"/>
    <col min="24" max="24" width="9.796875" style="77" bestFit="1" customWidth="1"/>
    <col min="25" max="25" width="9.59765625" style="77" bestFit="1" customWidth="1"/>
    <col min="26" max="16384" width="9" style="77"/>
  </cols>
  <sheetData>
    <row r="1" spans="2:25" ht="13.5" customHeight="1" x14ac:dyDescent="0.15">
      <c r="B1" s="295" t="s">
        <v>148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2:25" ht="18" customHeight="1" thickBot="1" x14ac:dyDescent="0.2">
      <c r="B2" s="21" t="s">
        <v>145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1"/>
      <c r="U2" s="165"/>
      <c r="V2" s="166" t="s">
        <v>146</v>
      </c>
      <c r="W2" s="165"/>
    </row>
    <row r="3" spans="2:25" ht="26.25" customHeight="1" thickBot="1" x14ac:dyDescent="0.2">
      <c r="B3" s="276" t="s">
        <v>144</v>
      </c>
      <c r="C3" s="277"/>
      <c r="D3" s="268" t="s">
        <v>40</v>
      </c>
      <c r="E3" s="268"/>
      <c r="F3" s="268"/>
      <c r="G3" s="269"/>
      <c r="H3" s="270" t="s">
        <v>124</v>
      </c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273"/>
      <c r="U3" s="274"/>
      <c r="V3" s="274"/>
      <c r="W3" s="275"/>
    </row>
    <row r="4" spans="2:25" s="80" customFormat="1" ht="52.5" customHeight="1" thickBot="1" x14ac:dyDescent="0.2">
      <c r="B4" s="278"/>
      <c r="C4" s="279"/>
      <c r="D4" s="261" t="s">
        <v>41</v>
      </c>
      <c r="E4" s="262"/>
      <c r="F4" s="263" t="s">
        <v>42</v>
      </c>
      <c r="G4" s="262"/>
      <c r="H4" s="264" t="s">
        <v>43</v>
      </c>
      <c r="I4" s="265"/>
      <c r="J4" s="265"/>
      <c r="K4" s="265"/>
      <c r="L4" s="265"/>
      <c r="M4" s="265"/>
      <c r="N4" s="265"/>
      <c r="O4" s="265"/>
      <c r="P4" s="265"/>
      <c r="Q4" s="266"/>
      <c r="R4" s="264" t="s">
        <v>44</v>
      </c>
      <c r="S4" s="266"/>
      <c r="T4" s="78" t="s">
        <v>45</v>
      </c>
      <c r="U4" s="288" t="s">
        <v>46</v>
      </c>
      <c r="V4" s="79" t="s">
        <v>47</v>
      </c>
      <c r="W4" s="79" t="s">
        <v>48</v>
      </c>
    </row>
    <row r="5" spans="2:25" ht="39.75" customHeight="1" thickBot="1" x14ac:dyDescent="0.2">
      <c r="B5" s="198">
        <f>'CYCLE 1 DATA HERE'!B1</f>
        <v>0</v>
      </c>
      <c r="C5" s="199"/>
      <c r="D5" s="81" t="s">
        <v>49</v>
      </c>
      <c r="E5" s="290" t="s">
        <v>127</v>
      </c>
      <c r="F5" s="81" t="s">
        <v>50</v>
      </c>
      <c r="G5" s="290" t="s">
        <v>128</v>
      </c>
      <c r="H5" s="291" t="s">
        <v>51</v>
      </c>
      <c r="I5" s="292"/>
      <c r="J5" s="293" t="s">
        <v>52</v>
      </c>
      <c r="K5" s="292"/>
      <c r="L5" s="293" t="s">
        <v>53</v>
      </c>
      <c r="M5" s="292"/>
      <c r="N5" s="293" t="s">
        <v>54</v>
      </c>
      <c r="O5" s="292"/>
      <c r="P5" s="82" t="s">
        <v>55</v>
      </c>
      <c r="Q5" s="294" t="s">
        <v>129</v>
      </c>
      <c r="R5" s="83" t="s">
        <v>56</v>
      </c>
      <c r="S5" s="290" t="s">
        <v>130</v>
      </c>
      <c r="T5" s="259" t="s">
        <v>57</v>
      </c>
      <c r="U5" s="289"/>
      <c r="V5" s="259" t="s">
        <v>58</v>
      </c>
      <c r="W5" s="280" t="s">
        <v>59</v>
      </c>
    </row>
    <row r="6" spans="2:25" ht="70.5" customHeight="1" thickBot="1" x14ac:dyDescent="0.2">
      <c r="B6" s="282" t="s">
        <v>60</v>
      </c>
      <c r="C6" s="283"/>
      <c r="D6" s="84" t="s">
        <v>61</v>
      </c>
      <c r="E6" s="290"/>
      <c r="F6" s="85" t="s">
        <v>62</v>
      </c>
      <c r="G6" s="290"/>
      <c r="H6" s="284" t="s">
        <v>63</v>
      </c>
      <c r="I6" s="285"/>
      <c r="J6" s="286" t="s">
        <v>64</v>
      </c>
      <c r="K6" s="285"/>
      <c r="L6" s="286" t="s">
        <v>65</v>
      </c>
      <c r="M6" s="285"/>
      <c r="N6" s="286" t="s">
        <v>66</v>
      </c>
      <c r="O6" s="287"/>
      <c r="P6" s="86" t="s">
        <v>123</v>
      </c>
      <c r="Q6" s="294"/>
      <c r="R6" s="84" t="s">
        <v>67</v>
      </c>
      <c r="S6" s="290"/>
      <c r="T6" s="260"/>
      <c r="U6" s="289"/>
      <c r="V6" s="260"/>
      <c r="W6" s="281"/>
    </row>
    <row r="7" spans="2:25" ht="15" customHeight="1" x14ac:dyDescent="0.15">
      <c r="B7" s="236" t="s">
        <v>68</v>
      </c>
      <c r="C7" s="87" t="s">
        <v>69</v>
      </c>
      <c r="D7" s="88">
        <f>MAX('CYCLE 3 DATA HERE'!C4:C10)</f>
        <v>0</v>
      </c>
      <c r="E7" s="1" t="str">
        <f t="shared" ref="E7:E25" si="0">IF(D7&gt;=4,"Yes","No")</f>
        <v>No</v>
      </c>
      <c r="F7" s="89">
        <f>COUNTIF('CYCLE 3 DATA HERE'!C4:C10, "&gt;=4")</f>
        <v>0</v>
      </c>
      <c r="G7" s="1" t="str">
        <f t="shared" ref="G7:G25" si="1">IF(F7&gt;=2,"Yes","No")</f>
        <v>No</v>
      </c>
      <c r="H7" s="90" t="e">
        <f>AVERAGE('CYCLE 3 DATA HERE'!C4:C10)</f>
        <v>#DIV/0!</v>
      </c>
      <c r="I7" s="2" t="s">
        <v>70</v>
      </c>
      <c r="J7" s="91" t="e">
        <f>AVERAGE('CYCLE 3 DATA HERE'!C14:C20)</f>
        <v>#DIV/0!</v>
      </c>
      <c r="K7" s="3" t="s">
        <v>71</v>
      </c>
      <c r="L7" s="92" t="e">
        <f t="shared" ref="L7:L30" si="2">H7-J7</f>
        <v>#DIV/0!</v>
      </c>
      <c r="M7" s="2" t="s">
        <v>72</v>
      </c>
      <c r="N7" s="157">
        <f>(MAX('CYCLE 1 DATA HERE'!C4:Z20,'CYCLE 2 DATA HERE'!C4:Z20, 'CYCLE 3 DATA HERE'!C4:Z20, 'CYCLE 4 DATA HERE'!C4:Z20)-1)</f>
        <v>-1</v>
      </c>
      <c r="O7" s="94" t="s">
        <v>71</v>
      </c>
      <c r="P7" s="95" t="e">
        <f t="shared" ref="P7:P30" si="3">(L7/N7)*100</f>
        <v>#DIV/0!</v>
      </c>
      <c r="Q7" s="1" t="e">
        <f t="shared" ref="Q7:Q25" si="4">IF(P7&gt;=30,"Yes","No")</f>
        <v>#DIV/0!</v>
      </c>
      <c r="R7" s="88">
        <f>MAX('CYCLE 3 DATA HERE'!C14:C20)</f>
        <v>0</v>
      </c>
      <c r="S7" s="1" t="str">
        <f t="shared" ref="S7:S25" si="5">IF(R7&lt;=3,"Yes","No")</f>
        <v>Yes</v>
      </c>
      <c r="T7" s="4" t="e">
        <f t="shared" ref="T7:T25" si="6">IF((E7="No")+(G7="No")+(Q7="No")+(S7="No"),"No","Yes")</f>
        <v>#DIV/0!</v>
      </c>
      <c r="U7" s="253" t="s">
        <v>131</v>
      </c>
      <c r="V7" s="254" t="e">
        <f>IF((T7="Yes")+(T8="Yes")+(T9="Yes"),"Yes","No")</f>
        <v>#DIV/0!</v>
      </c>
      <c r="W7" s="255" t="e">
        <f>IF((V7="Yes")+(V10="Yes")+(V11="Yes")+(V12="Yes")+(V13="Yes"),"Yes","No")</f>
        <v>#DIV/0!</v>
      </c>
    </row>
    <row r="8" spans="2:25" ht="15" customHeight="1" x14ac:dyDescent="0.15">
      <c r="B8" s="223"/>
      <c r="C8" s="96" t="s">
        <v>73</v>
      </c>
      <c r="D8" s="97">
        <f>MAX('CYCLE 3 DATA HERE'!D4:D10)</f>
        <v>0</v>
      </c>
      <c r="E8" s="5" t="str">
        <f t="shared" si="0"/>
        <v>No</v>
      </c>
      <c r="F8" s="98">
        <f>COUNTIF('CYCLE 3 DATA HERE'!D4:D10, "&gt;=4")</f>
        <v>0</v>
      </c>
      <c r="G8" s="5" t="str">
        <f t="shared" si="1"/>
        <v>No</v>
      </c>
      <c r="H8" s="99" t="e">
        <f>AVERAGE('CYCLE 3 DATA HERE'!D4:D10)</f>
        <v>#DIV/0!</v>
      </c>
      <c r="I8" s="6" t="s">
        <v>70</v>
      </c>
      <c r="J8" s="100" t="e">
        <f>AVERAGE('CYCLE 3 DATA HERE'!D14:D20)</f>
        <v>#DIV/0!</v>
      </c>
      <c r="K8" s="7" t="s">
        <v>71</v>
      </c>
      <c r="L8" s="101" t="e">
        <f t="shared" si="2"/>
        <v>#DIV/0!</v>
      </c>
      <c r="M8" s="6" t="s">
        <v>72</v>
      </c>
      <c r="N8" s="158">
        <f>(MAX('CYCLE 1 DATA HERE'!C4:Z20,'CYCLE 2 DATA HERE'!C4:Z20, 'CYCLE 3 DATA HERE'!C4:Z20, 'CYCLE 4 DATA HERE'!C4:Z20)-1)</f>
        <v>-1</v>
      </c>
      <c r="O8" s="102" t="s">
        <v>71</v>
      </c>
      <c r="P8" s="103" t="e">
        <f t="shared" si="3"/>
        <v>#DIV/0!</v>
      </c>
      <c r="Q8" s="5" t="e">
        <f t="shared" si="4"/>
        <v>#DIV/0!</v>
      </c>
      <c r="R8" s="97">
        <f>MAX('CYCLE 3 DATA HERE'!D14:D20)</f>
        <v>0</v>
      </c>
      <c r="S8" s="5" t="str">
        <f t="shared" si="5"/>
        <v>Yes</v>
      </c>
      <c r="T8" s="8" t="e">
        <f t="shared" si="6"/>
        <v>#DIV/0!</v>
      </c>
      <c r="U8" s="244"/>
      <c r="V8" s="246"/>
      <c r="W8" s="256"/>
      <c r="Y8" s="104"/>
    </row>
    <row r="9" spans="2:25" ht="15" customHeight="1" x14ac:dyDescent="0.15">
      <c r="B9" s="223"/>
      <c r="C9" s="96" t="s">
        <v>74</v>
      </c>
      <c r="D9" s="97">
        <f>MAX('CYCLE 3 DATA HERE'!E4:E10)</f>
        <v>0</v>
      </c>
      <c r="E9" s="5" t="str">
        <f t="shared" si="0"/>
        <v>No</v>
      </c>
      <c r="F9" s="98">
        <f>COUNTIF('CYCLE 3 DATA HERE'!E4:E10, "&gt;=4")</f>
        <v>0</v>
      </c>
      <c r="G9" s="5" t="str">
        <f t="shared" si="1"/>
        <v>No</v>
      </c>
      <c r="H9" s="99" t="e">
        <f>AVERAGE('CYCLE 3 DATA HERE'!E4:E10)</f>
        <v>#DIV/0!</v>
      </c>
      <c r="I9" s="6" t="s">
        <v>70</v>
      </c>
      <c r="J9" s="100" t="e">
        <f>AVERAGE('CYCLE 3 DATA HERE'!E14:E20)</f>
        <v>#DIV/0!</v>
      </c>
      <c r="K9" s="7" t="s">
        <v>71</v>
      </c>
      <c r="L9" s="101" t="e">
        <f t="shared" si="2"/>
        <v>#DIV/0!</v>
      </c>
      <c r="M9" s="6" t="s">
        <v>72</v>
      </c>
      <c r="N9" s="93">
        <f>(MAX('CYCLE 1 DATA HERE'!C4:Z20,'CYCLE 2 DATA HERE'!C4:Z20, 'CYCLE 3 DATA HERE'!C4:Z20, 'CYCLE 4 DATA HERE'!C4:Z20)-1)</f>
        <v>-1</v>
      </c>
      <c r="O9" s="102" t="s">
        <v>71</v>
      </c>
      <c r="P9" s="103" t="e">
        <f t="shared" si="3"/>
        <v>#DIV/0!</v>
      </c>
      <c r="Q9" s="5" t="e">
        <f t="shared" si="4"/>
        <v>#DIV/0!</v>
      </c>
      <c r="R9" s="97">
        <f>MAX('CYCLE 3 DATA HERE'!E14:E20)</f>
        <v>0</v>
      </c>
      <c r="S9" s="5" t="str">
        <f t="shared" si="5"/>
        <v>Yes</v>
      </c>
      <c r="T9" s="8" t="e">
        <f t="shared" si="6"/>
        <v>#DIV/0!</v>
      </c>
      <c r="U9" s="243"/>
      <c r="V9" s="241"/>
      <c r="W9" s="256"/>
    </row>
    <row r="10" spans="2:25" ht="15" customHeight="1" x14ac:dyDescent="0.15">
      <c r="B10" s="223"/>
      <c r="C10" s="96" t="s">
        <v>75</v>
      </c>
      <c r="D10" s="97">
        <f>MAX('CYCLE 3 DATA HERE'!F4:F10)</f>
        <v>0</v>
      </c>
      <c r="E10" s="5" t="str">
        <f t="shared" si="0"/>
        <v>No</v>
      </c>
      <c r="F10" s="98">
        <f>COUNTIF('CYCLE 3 DATA HERE'!F4:F10, "&gt;=4")</f>
        <v>0</v>
      </c>
      <c r="G10" s="5" t="str">
        <f t="shared" si="1"/>
        <v>No</v>
      </c>
      <c r="H10" s="99" t="e">
        <f>AVERAGE('CYCLE 3 DATA HERE'!F4:F10)</f>
        <v>#DIV/0!</v>
      </c>
      <c r="I10" s="6" t="s">
        <v>70</v>
      </c>
      <c r="J10" s="100" t="e">
        <f>AVERAGE('CYCLE 3 DATA HERE'!F14:F20)</f>
        <v>#DIV/0!</v>
      </c>
      <c r="K10" s="7" t="s">
        <v>71</v>
      </c>
      <c r="L10" s="101" t="e">
        <f t="shared" si="2"/>
        <v>#DIV/0!</v>
      </c>
      <c r="M10" s="6" t="s">
        <v>72</v>
      </c>
      <c r="N10" s="93">
        <f>(MAX('CYCLE 1 DATA HERE'!C4:Z20,'CYCLE 2 DATA HERE'!C4:Z20, 'CYCLE 3 DATA HERE'!C4:Z20, 'CYCLE 4 DATA HERE'!C4:Z20)-1)</f>
        <v>-1</v>
      </c>
      <c r="O10" s="102" t="s">
        <v>71</v>
      </c>
      <c r="P10" s="103" t="e">
        <f t="shared" si="3"/>
        <v>#DIV/0!</v>
      </c>
      <c r="Q10" s="5" t="e">
        <f t="shared" si="4"/>
        <v>#DIV/0!</v>
      </c>
      <c r="R10" s="97">
        <f>MAX('CYCLE 3 DATA HERE'!F14:F20)</f>
        <v>0</v>
      </c>
      <c r="S10" s="5" t="str">
        <f t="shared" si="5"/>
        <v>Yes</v>
      </c>
      <c r="T10" s="8" t="e">
        <f t="shared" si="6"/>
        <v>#DIV/0!</v>
      </c>
      <c r="U10" s="9" t="s">
        <v>132</v>
      </c>
      <c r="V10" s="10" t="e">
        <f>IF((T10="Yes"),"Yes","No")</f>
        <v>#DIV/0!</v>
      </c>
      <c r="W10" s="256"/>
    </row>
    <row r="11" spans="2:25" ht="15" customHeight="1" x14ac:dyDescent="0.15">
      <c r="B11" s="223"/>
      <c r="C11" s="96" t="s">
        <v>76</v>
      </c>
      <c r="D11" s="97">
        <f>MAX('CYCLE 3 DATA HERE'!G4:G10)</f>
        <v>0</v>
      </c>
      <c r="E11" s="5" t="str">
        <f t="shared" si="0"/>
        <v>No</v>
      </c>
      <c r="F11" s="98">
        <f>COUNTIF('CYCLE 3 DATA HERE'!G4:G10, "&gt;=4")</f>
        <v>0</v>
      </c>
      <c r="G11" s="5" t="str">
        <f t="shared" si="1"/>
        <v>No</v>
      </c>
      <c r="H11" s="99" t="e">
        <f>AVERAGE('CYCLE 3 DATA HERE'!G4:G10)</f>
        <v>#DIV/0!</v>
      </c>
      <c r="I11" s="6" t="s">
        <v>70</v>
      </c>
      <c r="J11" s="100" t="e">
        <f>AVERAGE('CYCLE 3 DATA HERE'!G14:G20)</f>
        <v>#DIV/0!</v>
      </c>
      <c r="K11" s="7" t="s">
        <v>71</v>
      </c>
      <c r="L11" s="101" t="e">
        <f t="shared" si="2"/>
        <v>#DIV/0!</v>
      </c>
      <c r="M11" s="6" t="s">
        <v>72</v>
      </c>
      <c r="N11" s="93">
        <f>(MAX('CYCLE 1 DATA HERE'!C4:Z20,'CYCLE 2 DATA HERE'!C4:Z20, 'CYCLE 3 DATA HERE'!C4:Z20, 'CYCLE 4 DATA HERE'!C4:Z20)-1)</f>
        <v>-1</v>
      </c>
      <c r="O11" s="102" t="s">
        <v>71</v>
      </c>
      <c r="P11" s="103" t="e">
        <f t="shared" si="3"/>
        <v>#DIV/0!</v>
      </c>
      <c r="Q11" s="5" t="e">
        <f t="shared" si="4"/>
        <v>#DIV/0!</v>
      </c>
      <c r="R11" s="97">
        <f>MAX('CYCLE 3 DATA HERE'!G14:G20)</f>
        <v>0</v>
      </c>
      <c r="S11" s="5" t="str">
        <f t="shared" si="5"/>
        <v>Yes</v>
      </c>
      <c r="T11" s="8" t="e">
        <f t="shared" si="6"/>
        <v>#DIV/0!</v>
      </c>
      <c r="U11" s="242" t="s">
        <v>133</v>
      </c>
      <c r="V11" s="240" t="e">
        <f>IF((T11="Yes")+(T12="Yes"),"Yes","No")</f>
        <v>#DIV/0!</v>
      </c>
      <c r="W11" s="256"/>
    </row>
    <row r="12" spans="2:25" ht="15" customHeight="1" x14ac:dyDescent="0.15">
      <c r="B12" s="223"/>
      <c r="C12" s="96" t="s">
        <v>77</v>
      </c>
      <c r="D12" s="97">
        <f>MAX('CYCLE 3 DATA HERE'!H4:H10)</f>
        <v>0</v>
      </c>
      <c r="E12" s="5" t="str">
        <f t="shared" si="0"/>
        <v>No</v>
      </c>
      <c r="F12" s="98">
        <f>COUNTIF('CYCLE 3 DATA HERE'!H4:H10, "&gt;=4")</f>
        <v>0</v>
      </c>
      <c r="G12" s="5" t="str">
        <f t="shared" si="1"/>
        <v>No</v>
      </c>
      <c r="H12" s="99" t="e">
        <f>AVERAGE('CYCLE 3 DATA HERE'!H4:H10)</f>
        <v>#DIV/0!</v>
      </c>
      <c r="I12" s="6" t="s">
        <v>70</v>
      </c>
      <c r="J12" s="100" t="e">
        <f>AVERAGE('CYCLE 3 DATA HERE'!H14:H20)</f>
        <v>#DIV/0!</v>
      </c>
      <c r="K12" s="7" t="s">
        <v>71</v>
      </c>
      <c r="L12" s="101" t="e">
        <f t="shared" si="2"/>
        <v>#DIV/0!</v>
      </c>
      <c r="M12" s="6" t="s">
        <v>72</v>
      </c>
      <c r="N12" s="93">
        <f>(MAX('CYCLE 1 DATA HERE'!C4:Z20,'CYCLE 2 DATA HERE'!C4:Z20, 'CYCLE 3 DATA HERE'!C4:Z20, 'CYCLE 4 DATA HERE'!C4:Z20)-1)</f>
        <v>-1</v>
      </c>
      <c r="O12" s="102" t="s">
        <v>71</v>
      </c>
      <c r="P12" s="103" t="e">
        <f t="shared" si="3"/>
        <v>#DIV/0!</v>
      </c>
      <c r="Q12" s="5" t="e">
        <f t="shared" si="4"/>
        <v>#DIV/0!</v>
      </c>
      <c r="R12" s="97">
        <f>MAX('CYCLE 3 DATA HERE'!H14:H20)</f>
        <v>0</v>
      </c>
      <c r="S12" s="5" t="str">
        <f t="shared" si="5"/>
        <v>Yes</v>
      </c>
      <c r="T12" s="8" t="e">
        <f t="shared" si="6"/>
        <v>#DIV/0!</v>
      </c>
      <c r="U12" s="243"/>
      <c r="V12" s="241"/>
      <c r="W12" s="256"/>
    </row>
    <row r="13" spans="2:25" ht="15" customHeight="1" x14ac:dyDescent="0.15">
      <c r="B13" s="223"/>
      <c r="C13" s="96" t="s">
        <v>78</v>
      </c>
      <c r="D13" s="97">
        <f>MAX('CYCLE 3 DATA HERE'!I4:I10)</f>
        <v>0</v>
      </c>
      <c r="E13" s="5" t="str">
        <f t="shared" si="0"/>
        <v>No</v>
      </c>
      <c r="F13" s="98">
        <f>COUNTIF('CYCLE 3 DATA HERE'!I4:I10, "&gt;=4")</f>
        <v>0</v>
      </c>
      <c r="G13" s="5" t="str">
        <f t="shared" si="1"/>
        <v>No</v>
      </c>
      <c r="H13" s="99" t="e">
        <f>AVERAGE('CYCLE 3 DATA HERE'!I4:I10)</f>
        <v>#DIV/0!</v>
      </c>
      <c r="I13" s="6" t="s">
        <v>70</v>
      </c>
      <c r="J13" s="100" t="e">
        <f>AVERAGE('CYCLE 3 DATA HERE'!I14:I20)</f>
        <v>#DIV/0!</v>
      </c>
      <c r="K13" s="7" t="s">
        <v>71</v>
      </c>
      <c r="L13" s="101" t="e">
        <f t="shared" si="2"/>
        <v>#DIV/0!</v>
      </c>
      <c r="M13" s="6" t="s">
        <v>72</v>
      </c>
      <c r="N13" s="93">
        <f>(MAX('CYCLE 1 DATA HERE'!C4:Z20,'CYCLE 2 DATA HERE'!C4:Z20, 'CYCLE 3 DATA HERE'!C4:Z20, 'CYCLE 4 DATA HERE'!C4:Z20)-1)</f>
        <v>-1</v>
      </c>
      <c r="O13" s="102" t="s">
        <v>71</v>
      </c>
      <c r="P13" s="103" t="e">
        <f t="shared" si="3"/>
        <v>#DIV/0!</v>
      </c>
      <c r="Q13" s="5" t="e">
        <f t="shared" si="4"/>
        <v>#DIV/0!</v>
      </c>
      <c r="R13" s="97">
        <f>MAX('CYCLE 3 DATA HERE'!I14:I20)</f>
        <v>0</v>
      </c>
      <c r="S13" s="5" t="str">
        <f t="shared" si="5"/>
        <v>Yes</v>
      </c>
      <c r="T13" s="8" t="e">
        <f t="shared" si="6"/>
        <v>#DIV/0!</v>
      </c>
      <c r="U13" s="238" t="s">
        <v>134</v>
      </c>
      <c r="V13" s="240" t="e">
        <f>IF((T13="Yes")+(T14="Yes"),"Yes","No")</f>
        <v>#DIV/0!</v>
      </c>
      <c r="W13" s="256"/>
    </row>
    <row r="14" spans="2:25" ht="15" customHeight="1" thickBot="1" x14ac:dyDescent="0.2">
      <c r="B14" s="224"/>
      <c r="C14" s="105" t="s">
        <v>79</v>
      </c>
      <c r="D14" s="106">
        <f>MAX('CYCLE 3 DATA HERE'!J4:J10)</f>
        <v>0</v>
      </c>
      <c r="E14" s="11" t="str">
        <f t="shared" si="0"/>
        <v>No</v>
      </c>
      <c r="F14" s="107">
        <f>COUNTIF('CYCLE 3 DATA HERE'!J4:J10, "&gt;=4")</f>
        <v>0</v>
      </c>
      <c r="G14" s="11" t="str">
        <f t="shared" si="1"/>
        <v>No</v>
      </c>
      <c r="H14" s="108" t="e">
        <f>AVERAGE('CYCLE 3 DATA HERE'!J4:J10)</f>
        <v>#DIV/0!</v>
      </c>
      <c r="I14" s="12" t="s">
        <v>70</v>
      </c>
      <c r="J14" s="109" t="e">
        <f>AVERAGE('CYCLE 3 DATA HERE'!J14:J20)</f>
        <v>#DIV/0!</v>
      </c>
      <c r="K14" s="13" t="s">
        <v>71</v>
      </c>
      <c r="L14" s="110" t="e">
        <f t="shared" si="2"/>
        <v>#DIV/0!</v>
      </c>
      <c r="M14" s="111" t="s">
        <v>72</v>
      </c>
      <c r="N14" s="112">
        <f>(MAX('CYCLE 1 DATA HERE'!C4:Z20,'CYCLE 2 DATA HERE'!C4:Z20, 'CYCLE 3 DATA HERE'!C4:Z20, 'CYCLE 4 DATA HERE'!C4:Z20)-1)</f>
        <v>-1</v>
      </c>
      <c r="O14" s="113" t="s">
        <v>71</v>
      </c>
      <c r="P14" s="110" t="e">
        <f t="shared" si="3"/>
        <v>#DIV/0!</v>
      </c>
      <c r="Q14" s="11" t="e">
        <f t="shared" si="4"/>
        <v>#DIV/0!</v>
      </c>
      <c r="R14" s="106">
        <f>MAX('CYCLE 3 DATA HERE'!J14:J20)</f>
        <v>0</v>
      </c>
      <c r="S14" s="11" t="str">
        <f t="shared" si="5"/>
        <v>Yes</v>
      </c>
      <c r="T14" s="14" t="e">
        <f t="shared" si="6"/>
        <v>#DIV/0!</v>
      </c>
      <c r="U14" s="258"/>
      <c r="V14" s="247"/>
      <c r="W14" s="257"/>
    </row>
    <row r="15" spans="2:25" ht="15" customHeight="1" x14ac:dyDescent="0.15">
      <c r="B15" s="236" t="s">
        <v>80</v>
      </c>
      <c r="C15" s="87" t="s">
        <v>81</v>
      </c>
      <c r="D15" s="88">
        <f>MAX('CYCLE 3 DATA HERE'!K4:K10)</f>
        <v>0</v>
      </c>
      <c r="E15" s="1" t="str">
        <f t="shared" si="0"/>
        <v>No</v>
      </c>
      <c r="F15" s="89">
        <f>COUNTIF('CYCLE 3 DATA HERE'!K4:K10, "&gt;=4")</f>
        <v>0</v>
      </c>
      <c r="G15" s="1" t="str">
        <f t="shared" si="1"/>
        <v>No</v>
      </c>
      <c r="H15" s="90" t="e">
        <f>AVERAGE('CYCLE 3 DATA HERE'!K4:K10)</f>
        <v>#DIV/0!</v>
      </c>
      <c r="I15" s="2" t="s">
        <v>70</v>
      </c>
      <c r="J15" s="91" t="e">
        <f>AVERAGE('CYCLE 3 DATA HERE'!K14:K20)</f>
        <v>#DIV/0!</v>
      </c>
      <c r="K15" s="3" t="s">
        <v>71</v>
      </c>
      <c r="L15" s="95" t="e">
        <f t="shared" si="2"/>
        <v>#DIV/0!</v>
      </c>
      <c r="M15" s="3" t="s">
        <v>72</v>
      </c>
      <c r="N15" s="114">
        <f>(MAX('CYCLE 1 DATA HERE'!C4:Z20,'CYCLE 2 DATA HERE'!C4:Z20, 'CYCLE 3 DATA HERE'!C4:Z20, 'CYCLE 4 DATA HERE'!C4:Z20)-1)</f>
        <v>-1</v>
      </c>
      <c r="O15" s="94" t="s">
        <v>71</v>
      </c>
      <c r="P15" s="95" t="e">
        <f t="shared" si="3"/>
        <v>#DIV/0!</v>
      </c>
      <c r="Q15" s="1" t="e">
        <f t="shared" si="4"/>
        <v>#DIV/0!</v>
      </c>
      <c r="R15" s="88">
        <f>MAX('CYCLE 3 DATA HERE'!K14:K20)</f>
        <v>0</v>
      </c>
      <c r="S15" s="1" t="str">
        <f t="shared" si="5"/>
        <v>Yes</v>
      </c>
      <c r="T15" s="4" t="e">
        <f t="shared" si="6"/>
        <v>#DIV/0!</v>
      </c>
      <c r="U15" s="15" t="s">
        <v>135</v>
      </c>
      <c r="V15" s="16" t="e">
        <f>IF((T15="Yes"),"Yes","No")</f>
        <v>#DIV/0!</v>
      </c>
      <c r="W15" s="237"/>
    </row>
    <row r="16" spans="2:25" ht="15" customHeight="1" x14ac:dyDescent="0.15">
      <c r="B16" s="223"/>
      <c r="C16" s="96" t="s">
        <v>82</v>
      </c>
      <c r="D16" s="97">
        <f>MAX('CYCLE 3 DATA HERE'!L4:L10)</f>
        <v>0</v>
      </c>
      <c r="E16" s="5" t="str">
        <f t="shared" si="0"/>
        <v>No</v>
      </c>
      <c r="F16" s="98">
        <f>COUNTIF('CYCLE 3 DATA HERE'!L4:L10, "&gt;=4")</f>
        <v>0</v>
      </c>
      <c r="G16" s="5" t="str">
        <f t="shared" si="1"/>
        <v>No</v>
      </c>
      <c r="H16" s="99" t="e">
        <f>AVERAGE('CYCLE 3 DATA HERE'!L4:L10)</f>
        <v>#DIV/0!</v>
      </c>
      <c r="I16" s="6" t="s">
        <v>70</v>
      </c>
      <c r="J16" s="100" t="e">
        <f>AVERAGE('CYCLE 3 DATA HERE'!L14:L20)</f>
        <v>#DIV/0!</v>
      </c>
      <c r="K16" s="7" t="s">
        <v>71</v>
      </c>
      <c r="L16" s="103" t="e">
        <f t="shared" si="2"/>
        <v>#DIV/0!</v>
      </c>
      <c r="M16" s="7" t="s">
        <v>72</v>
      </c>
      <c r="N16" s="115">
        <f>(MAX('CYCLE 1 DATA HERE'!C4:Z20,'CYCLE 2 DATA HERE'!C4:Z20, 'CYCLE 3 DATA HERE'!C4:Z20, 'CYCLE 4 DATA HERE'!C4:Z20)-1)</f>
        <v>-1</v>
      </c>
      <c r="O16" s="102" t="s">
        <v>71</v>
      </c>
      <c r="P16" s="103" t="e">
        <f t="shared" si="3"/>
        <v>#DIV/0!</v>
      </c>
      <c r="Q16" s="5" t="e">
        <f t="shared" si="4"/>
        <v>#DIV/0!</v>
      </c>
      <c r="R16" s="97">
        <f>MAX('CYCLE 3 DATA HERE'!L14:L20)</f>
        <v>0</v>
      </c>
      <c r="S16" s="5" t="str">
        <f t="shared" si="5"/>
        <v>Yes</v>
      </c>
      <c r="T16" s="8" t="e">
        <f t="shared" si="6"/>
        <v>#DIV/0!</v>
      </c>
      <c r="U16" s="9" t="s">
        <v>136</v>
      </c>
      <c r="V16" s="10" t="e">
        <f>IF((T16="Yes"),"Yes","No")</f>
        <v>#DIV/0!</v>
      </c>
      <c r="W16" s="237"/>
    </row>
    <row r="17" spans="2:23" ht="15" customHeight="1" x14ac:dyDescent="0.15">
      <c r="B17" s="223"/>
      <c r="C17" s="96" t="s">
        <v>83</v>
      </c>
      <c r="D17" s="97">
        <f>MAX('CYCLE 3 DATA HERE'!M4:M10)</f>
        <v>0</v>
      </c>
      <c r="E17" s="5" t="str">
        <f t="shared" si="0"/>
        <v>No</v>
      </c>
      <c r="F17" s="98">
        <f>COUNTIF('CYCLE 3 DATA HERE'!M4:M10, "&gt;=4")</f>
        <v>0</v>
      </c>
      <c r="G17" s="5" t="str">
        <f t="shared" si="1"/>
        <v>No</v>
      </c>
      <c r="H17" s="99" t="e">
        <f>AVERAGE('CYCLE 3 DATA HERE'!M4:M10)</f>
        <v>#DIV/0!</v>
      </c>
      <c r="I17" s="6" t="s">
        <v>70</v>
      </c>
      <c r="J17" s="100" t="e">
        <f>AVERAGE('CYCLE 3 DATA HERE'!M14:M20)</f>
        <v>#DIV/0!</v>
      </c>
      <c r="K17" s="7" t="s">
        <v>71</v>
      </c>
      <c r="L17" s="103" t="e">
        <f t="shared" si="2"/>
        <v>#DIV/0!</v>
      </c>
      <c r="M17" s="7" t="s">
        <v>72</v>
      </c>
      <c r="N17" s="115">
        <f>(MAX('CYCLE 1 DATA HERE'!C4:Z20,'CYCLE 2 DATA HERE'!C4:Z20, 'CYCLE 3 DATA HERE'!C4:Z20, 'CYCLE 4 DATA HERE'!C4:Z20)-1)</f>
        <v>-1</v>
      </c>
      <c r="O17" s="102" t="s">
        <v>71</v>
      </c>
      <c r="P17" s="103" t="e">
        <f t="shared" si="3"/>
        <v>#DIV/0!</v>
      </c>
      <c r="Q17" s="5" t="e">
        <f t="shared" si="4"/>
        <v>#DIV/0!</v>
      </c>
      <c r="R17" s="97">
        <f>MAX('CYCLE 3 DATA HERE'!M14:M20)</f>
        <v>0</v>
      </c>
      <c r="S17" s="5" t="str">
        <f t="shared" si="5"/>
        <v>Yes</v>
      </c>
      <c r="T17" s="8" t="e">
        <f t="shared" si="6"/>
        <v>#DIV/0!</v>
      </c>
      <c r="U17" s="17" t="s">
        <v>137</v>
      </c>
      <c r="V17" s="10" t="e">
        <f>IF((T17="Yes"),"Yes","No")</f>
        <v>#DIV/0!</v>
      </c>
      <c r="W17" s="237"/>
    </row>
    <row r="18" spans="2:23" ht="15" customHeight="1" x14ac:dyDescent="0.15">
      <c r="B18" s="223"/>
      <c r="C18" s="96" t="s">
        <v>84</v>
      </c>
      <c r="D18" s="97">
        <f>MAX('CYCLE 3 DATA HERE'!N4:N10)</f>
        <v>0</v>
      </c>
      <c r="E18" s="5" t="str">
        <f t="shared" si="0"/>
        <v>No</v>
      </c>
      <c r="F18" s="98">
        <f>COUNTIF('CYCLE 3 DATA HERE'!N4:N10, "&gt;=4")</f>
        <v>0</v>
      </c>
      <c r="G18" s="5" t="str">
        <f t="shared" si="1"/>
        <v>No</v>
      </c>
      <c r="H18" s="99" t="e">
        <f>AVERAGE('CYCLE 3 DATA HERE'!N4:N10)</f>
        <v>#DIV/0!</v>
      </c>
      <c r="I18" s="6" t="s">
        <v>70</v>
      </c>
      <c r="J18" s="100" t="e">
        <f>AVERAGE('CYCLE 3 DATA HERE'!N14:N20)</f>
        <v>#DIV/0!</v>
      </c>
      <c r="K18" s="7" t="s">
        <v>71</v>
      </c>
      <c r="L18" s="103" t="e">
        <f t="shared" si="2"/>
        <v>#DIV/0!</v>
      </c>
      <c r="M18" s="7" t="s">
        <v>72</v>
      </c>
      <c r="N18" s="115">
        <f>(MAX('CYCLE 1 DATA HERE'!C4:Z20,'CYCLE 2 DATA HERE'!C4:Z20, 'CYCLE 3 DATA HERE'!C4:Z20, 'CYCLE 4 DATA HERE'!C4:Z20)-1)</f>
        <v>-1</v>
      </c>
      <c r="O18" s="102" t="s">
        <v>71</v>
      </c>
      <c r="P18" s="103" t="e">
        <f t="shared" si="3"/>
        <v>#DIV/0!</v>
      </c>
      <c r="Q18" s="5" t="e">
        <f t="shared" si="4"/>
        <v>#DIV/0!</v>
      </c>
      <c r="R18" s="97">
        <f>MAX('CYCLE 3 DATA HERE'!N14:N20)</f>
        <v>0</v>
      </c>
      <c r="S18" s="5" t="str">
        <f t="shared" si="5"/>
        <v>Yes</v>
      </c>
      <c r="T18" s="8" t="e">
        <f t="shared" si="6"/>
        <v>#DIV/0!</v>
      </c>
      <c r="U18" s="238" t="s">
        <v>138</v>
      </c>
      <c r="V18" s="240" t="e">
        <f>IF((T18="Yes")+(T19="Yes"),"Yes","No")</f>
        <v>#DIV/0!</v>
      </c>
      <c r="W18" s="237"/>
    </row>
    <row r="19" spans="2:23" ht="15" customHeight="1" x14ac:dyDescent="0.15">
      <c r="B19" s="223"/>
      <c r="C19" s="96" t="s">
        <v>85</v>
      </c>
      <c r="D19" s="97">
        <f>MAX('CYCLE 3 DATA HERE'!O4:O10)</f>
        <v>0</v>
      </c>
      <c r="E19" s="5" t="str">
        <f t="shared" si="0"/>
        <v>No</v>
      </c>
      <c r="F19" s="98">
        <f>COUNTIF('CYCLE 3 DATA HERE'!O4:O10, "&gt;=4")</f>
        <v>0</v>
      </c>
      <c r="G19" s="5" t="str">
        <f t="shared" si="1"/>
        <v>No</v>
      </c>
      <c r="H19" s="99" t="e">
        <f>AVERAGE('CYCLE 3 DATA HERE'!O4:O10)</f>
        <v>#DIV/0!</v>
      </c>
      <c r="I19" s="6" t="s">
        <v>70</v>
      </c>
      <c r="J19" s="100" t="e">
        <f>AVERAGE('CYCLE 3 DATA HERE'!O14:O20)</f>
        <v>#DIV/0!</v>
      </c>
      <c r="K19" s="7" t="s">
        <v>71</v>
      </c>
      <c r="L19" s="103" t="e">
        <f t="shared" si="2"/>
        <v>#DIV/0!</v>
      </c>
      <c r="M19" s="7" t="s">
        <v>72</v>
      </c>
      <c r="N19" s="115">
        <f>(MAX('CYCLE 1 DATA HERE'!C4:Z20,'CYCLE 2 DATA HERE'!C4:Z20, 'CYCLE 3 DATA HERE'!C4:Z20, 'CYCLE 4 DATA HERE'!C4:Z20)-1)</f>
        <v>-1</v>
      </c>
      <c r="O19" s="102" t="s">
        <v>71</v>
      </c>
      <c r="P19" s="103" t="e">
        <f t="shared" si="3"/>
        <v>#DIV/0!</v>
      </c>
      <c r="Q19" s="5" t="e">
        <f t="shared" si="4"/>
        <v>#DIV/0!</v>
      </c>
      <c r="R19" s="97">
        <f>MAX('CYCLE 3 DATA HERE'!O14:O20)</f>
        <v>0</v>
      </c>
      <c r="S19" s="5" t="str">
        <f t="shared" si="5"/>
        <v>Yes</v>
      </c>
      <c r="T19" s="8" t="e">
        <f t="shared" si="6"/>
        <v>#DIV/0!</v>
      </c>
      <c r="U19" s="239"/>
      <c r="V19" s="241"/>
      <c r="W19" s="237"/>
    </row>
    <row r="20" spans="2:23" ht="15" customHeight="1" x14ac:dyDescent="0.15">
      <c r="B20" s="223"/>
      <c r="C20" s="96" t="s">
        <v>86</v>
      </c>
      <c r="D20" s="97">
        <f>MAX('CYCLE 3 DATA HERE'!P4:P10)</f>
        <v>0</v>
      </c>
      <c r="E20" s="5" t="str">
        <f t="shared" si="0"/>
        <v>No</v>
      </c>
      <c r="F20" s="98">
        <f>COUNTIF('CYCLE 3 DATA HERE'!P4:P10, "&gt;=4")</f>
        <v>0</v>
      </c>
      <c r="G20" s="5" t="str">
        <f t="shared" si="1"/>
        <v>No</v>
      </c>
      <c r="H20" s="99" t="e">
        <f>AVERAGE('CYCLE 3 DATA HERE'!P4:P10)</f>
        <v>#DIV/0!</v>
      </c>
      <c r="I20" s="6" t="s">
        <v>70</v>
      </c>
      <c r="J20" s="100" t="e">
        <f>AVERAGE('CYCLE 3 DATA HERE'!P14:P20)</f>
        <v>#DIV/0!</v>
      </c>
      <c r="K20" s="7" t="s">
        <v>71</v>
      </c>
      <c r="L20" s="103" t="e">
        <f t="shared" si="2"/>
        <v>#DIV/0!</v>
      </c>
      <c r="M20" s="7" t="s">
        <v>72</v>
      </c>
      <c r="N20" s="115">
        <f>(MAX('CYCLE 1 DATA HERE'!C4:Z20,'CYCLE 2 DATA HERE'!C4:Z20, 'CYCLE 3 DATA HERE'!C4:Z20, 'CYCLE 4 DATA HERE'!C4:Z20)-1)</f>
        <v>-1</v>
      </c>
      <c r="O20" s="102" t="s">
        <v>71</v>
      </c>
      <c r="P20" s="103" t="e">
        <f t="shared" si="3"/>
        <v>#DIV/0!</v>
      </c>
      <c r="Q20" s="5" t="e">
        <f t="shared" si="4"/>
        <v>#DIV/0!</v>
      </c>
      <c r="R20" s="97">
        <f>MAX('CYCLE 3 DATA HERE'!P14:P20)</f>
        <v>0</v>
      </c>
      <c r="S20" s="5" t="str">
        <f t="shared" si="5"/>
        <v>Yes</v>
      </c>
      <c r="T20" s="8" t="e">
        <f t="shared" si="6"/>
        <v>#DIV/0!</v>
      </c>
      <c r="U20" s="242" t="s">
        <v>139</v>
      </c>
      <c r="V20" s="240" t="e">
        <f>IF((T20="Yes")+(T21="Yes"),"Yes","No")</f>
        <v>#DIV/0!</v>
      </c>
      <c r="W20" s="237"/>
    </row>
    <row r="21" spans="2:23" ht="15" customHeight="1" x14ac:dyDescent="0.15">
      <c r="B21" s="223"/>
      <c r="C21" s="96" t="s">
        <v>87</v>
      </c>
      <c r="D21" s="97">
        <f>MAX('CYCLE 3 DATA HERE'!Q4:Q10)</f>
        <v>0</v>
      </c>
      <c r="E21" s="5" t="str">
        <f t="shared" si="0"/>
        <v>No</v>
      </c>
      <c r="F21" s="98">
        <f>COUNTIF('CYCLE 3 DATA HERE'!Q4:Q10, "&gt;=4")</f>
        <v>0</v>
      </c>
      <c r="G21" s="5" t="str">
        <f t="shared" si="1"/>
        <v>No</v>
      </c>
      <c r="H21" s="99" t="e">
        <f>AVERAGE('CYCLE 3 DATA HERE'!Q4:Q10)</f>
        <v>#DIV/0!</v>
      </c>
      <c r="I21" s="6" t="s">
        <v>70</v>
      </c>
      <c r="J21" s="100" t="e">
        <f>AVERAGE('CYCLE 3 DATA HERE'!Q14:Q20)</f>
        <v>#DIV/0!</v>
      </c>
      <c r="K21" s="7" t="s">
        <v>71</v>
      </c>
      <c r="L21" s="103" t="e">
        <f t="shared" si="2"/>
        <v>#DIV/0!</v>
      </c>
      <c r="M21" s="7" t="s">
        <v>72</v>
      </c>
      <c r="N21" s="115">
        <f>(MAX('CYCLE 1 DATA HERE'!C4:Z20,'CYCLE 2 DATA HERE'!C4:Z20, 'CYCLE 3 DATA HERE'!C4:Z20, 'CYCLE 4 DATA HERE'!C4:Z20)-1)</f>
        <v>-1</v>
      </c>
      <c r="O21" s="102" t="s">
        <v>71</v>
      </c>
      <c r="P21" s="103" t="e">
        <f t="shared" si="3"/>
        <v>#DIV/0!</v>
      </c>
      <c r="Q21" s="5" t="e">
        <f t="shared" si="4"/>
        <v>#DIV/0!</v>
      </c>
      <c r="R21" s="97">
        <f>MAX('CYCLE 3 DATA HERE'!Q14:Q20)</f>
        <v>0</v>
      </c>
      <c r="S21" s="5" t="str">
        <f t="shared" si="5"/>
        <v>Yes</v>
      </c>
      <c r="T21" s="8" t="e">
        <f t="shared" si="6"/>
        <v>#DIV/0!</v>
      </c>
      <c r="U21" s="243"/>
      <c r="V21" s="241"/>
      <c r="W21" s="237"/>
    </row>
    <row r="22" spans="2:23" ht="15" customHeight="1" x14ac:dyDescent="0.15">
      <c r="B22" s="223"/>
      <c r="C22" s="96" t="s">
        <v>88</v>
      </c>
      <c r="D22" s="97">
        <f>MAX('CYCLE 3 DATA HERE'!R4:R10)</f>
        <v>0</v>
      </c>
      <c r="E22" s="5" t="str">
        <f t="shared" si="0"/>
        <v>No</v>
      </c>
      <c r="F22" s="98">
        <f>COUNTIF('CYCLE 3 DATA HERE'!R4:R10, "&gt;=4")</f>
        <v>0</v>
      </c>
      <c r="G22" s="5" t="str">
        <f t="shared" si="1"/>
        <v>No</v>
      </c>
      <c r="H22" s="99" t="e">
        <f>AVERAGE('CYCLE 3 DATA HERE'!R4:R10)</f>
        <v>#DIV/0!</v>
      </c>
      <c r="I22" s="6" t="s">
        <v>70</v>
      </c>
      <c r="J22" s="100" t="e">
        <f>AVERAGE('CYCLE 3 DATA HERE'!R14:R20)</f>
        <v>#DIV/0!</v>
      </c>
      <c r="K22" s="7" t="s">
        <v>71</v>
      </c>
      <c r="L22" s="103" t="e">
        <f t="shared" si="2"/>
        <v>#DIV/0!</v>
      </c>
      <c r="M22" s="7" t="s">
        <v>72</v>
      </c>
      <c r="N22" s="115">
        <f>(MAX('CYCLE 1 DATA HERE'!C4:Z20,'CYCLE 2 DATA HERE'!C4:Z20, 'CYCLE 3 DATA HERE'!C4:Z20, 'CYCLE 4 DATA HERE'!C4:Z20)-1)</f>
        <v>-1</v>
      </c>
      <c r="O22" s="102" t="s">
        <v>71</v>
      </c>
      <c r="P22" s="103" t="e">
        <f t="shared" si="3"/>
        <v>#DIV/0!</v>
      </c>
      <c r="Q22" s="5" t="e">
        <f t="shared" si="4"/>
        <v>#DIV/0!</v>
      </c>
      <c r="R22" s="97">
        <f>MAX('CYCLE 3 DATA HERE'!R14:R20)</f>
        <v>0</v>
      </c>
      <c r="S22" s="5" t="str">
        <f t="shared" si="5"/>
        <v>Yes</v>
      </c>
      <c r="T22" s="8" t="e">
        <f t="shared" si="6"/>
        <v>#DIV/0!</v>
      </c>
      <c r="U22" s="238" t="s">
        <v>140</v>
      </c>
      <c r="V22" s="240" t="e">
        <f>IF((T22="Yes")+(T23="Yes"),"Yes","No")</f>
        <v>#DIV/0!</v>
      </c>
      <c r="W22" s="237"/>
    </row>
    <row r="23" spans="2:23" ht="15" customHeight="1" x14ac:dyDescent="0.15">
      <c r="B23" s="223"/>
      <c r="C23" s="96" t="s">
        <v>89</v>
      </c>
      <c r="D23" s="97">
        <f>MAX('CYCLE 3 DATA HERE'!S4:S10)</f>
        <v>0</v>
      </c>
      <c r="E23" s="5" t="str">
        <f t="shared" si="0"/>
        <v>No</v>
      </c>
      <c r="F23" s="98">
        <f>COUNTIF('CYCLE 3 DATA HERE'!S4:S10, "&gt;=4")</f>
        <v>0</v>
      </c>
      <c r="G23" s="5" t="str">
        <f t="shared" si="1"/>
        <v>No</v>
      </c>
      <c r="H23" s="99" t="e">
        <f>AVERAGE('CYCLE 3 DATA HERE'!S4:S10)</f>
        <v>#DIV/0!</v>
      </c>
      <c r="I23" s="6" t="s">
        <v>70</v>
      </c>
      <c r="J23" s="100" t="e">
        <f>AVERAGE('CYCLE 3 DATA HERE'!S14:S20)</f>
        <v>#DIV/0!</v>
      </c>
      <c r="K23" s="7" t="s">
        <v>71</v>
      </c>
      <c r="L23" s="103" t="e">
        <f t="shared" si="2"/>
        <v>#DIV/0!</v>
      </c>
      <c r="M23" s="7" t="s">
        <v>72</v>
      </c>
      <c r="N23" s="115">
        <f>(MAX('CYCLE 1 DATA HERE'!C4:Z20,'CYCLE 2 DATA HERE'!C4:Z20, 'CYCLE 3 DATA HERE'!C4:Z20, 'CYCLE 4 DATA HERE'!C4:Z20)-1)</f>
        <v>-1</v>
      </c>
      <c r="O23" s="102" t="s">
        <v>71</v>
      </c>
      <c r="P23" s="103" t="e">
        <f t="shared" si="3"/>
        <v>#DIV/0!</v>
      </c>
      <c r="Q23" s="5" t="e">
        <f t="shared" si="4"/>
        <v>#DIV/0!</v>
      </c>
      <c r="R23" s="97">
        <f>MAX('CYCLE 3 DATA HERE'!S14:S20)</f>
        <v>0</v>
      </c>
      <c r="S23" s="5" t="str">
        <f t="shared" si="5"/>
        <v>Yes</v>
      </c>
      <c r="T23" s="8" t="e">
        <f t="shared" si="6"/>
        <v>#DIV/0!</v>
      </c>
      <c r="U23" s="239"/>
      <c r="V23" s="241"/>
      <c r="W23" s="237"/>
    </row>
    <row r="24" spans="2:23" ht="15" customHeight="1" x14ac:dyDescent="0.15">
      <c r="B24" s="223"/>
      <c r="C24" s="96" t="s">
        <v>90</v>
      </c>
      <c r="D24" s="97">
        <f>MAX('CYCLE 3 DATA HERE'!T4:T10)</f>
        <v>0</v>
      </c>
      <c r="E24" s="5" t="str">
        <f t="shared" si="0"/>
        <v>No</v>
      </c>
      <c r="F24" s="98">
        <f>COUNTIF('CYCLE 3 DATA HERE'!T4:T10, "&gt;=4")</f>
        <v>0</v>
      </c>
      <c r="G24" s="5" t="str">
        <f t="shared" si="1"/>
        <v>No</v>
      </c>
      <c r="H24" s="99" t="e">
        <f>AVERAGE('CYCLE 3 DATA HERE'!T4:T10)</f>
        <v>#DIV/0!</v>
      </c>
      <c r="I24" s="6" t="s">
        <v>70</v>
      </c>
      <c r="J24" s="100" t="e">
        <f>AVERAGE('CYCLE 3 DATA HERE'!T14:T20)</f>
        <v>#DIV/0!</v>
      </c>
      <c r="K24" s="7" t="s">
        <v>71</v>
      </c>
      <c r="L24" s="103" t="e">
        <f t="shared" si="2"/>
        <v>#DIV/0!</v>
      </c>
      <c r="M24" s="7" t="s">
        <v>72</v>
      </c>
      <c r="N24" s="115">
        <f>(MAX('CYCLE 1 DATA HERE'!C4:Z20,'CYCLE 2 DATA HERE'!C4:Z20, 'CYCLE 3 DATA HERE'!C4:Z20, 'CYCLE 4 DATA HERE'!C4:Z20)-1)</f>
        <v>-1</v>
      </c>
      <c r="O24" s="102" t="s">
        <v>71</v>
      </c>
      <c r="P24" s="103" t="e">
        <f t="shared" si="3"/>
        <v>#DIV/0!</v>
      </c>
      <c r="Q24" s="5" t="e">
        <f t="shared" si="4"/>
        <v>#DIV/0!</v>
      </c>
      <c r="R24" s="97">
        <f>MAX('CYCLE 3 DATA HERE'!T14:T20)</f>
        <v>0</v>
      </c>
      <c r="S24" s="5" t="str">
        <f t="shared" si="5"/>
        <v>Yes</v>
      </c>
      <c r="T24" s="8" t="e">
        <f t="shared" si="6"/>
        <v>#DIV/0!</v>
      </c>
      <c r="U24" s="242" t="s">
        <v>141</v>
      </c>
      <c r="V24" s="240" t="e">
        <f>IF((T24="Yes")+(T25="Yes")+(T27="Yes"),"Yes","No")</f>
        <v>#DIV/0!</v>
      </c>
      <c r="W24" s="237"/>
    </row>
    <row r="25" spans="2:23" ht="15" customHeight="1" x14ac:dyDescent="0.15">
      <c r="B25" s="223"/>
      <c r="C25" s="96" t="s">
        <v>91</v>
      </c>
      <c r="D25" s="97">
        <f>MAX('CYCLE 3 DATA HERE'!U4:U10)</f>
        <v>0</v>
      </c>
      <c r="E25" s="5" t="str">
        <f t="shared" si="0"/>
        <v>No</v>
      </c>
      <c r="F25" s="98">
        <f>COUNTIF('CYCLE 3 DATA HERE'!U4:U10, "&gt;=4")</f>
        <v>0</v>
      </c>
      <c r="G25" s="5" t="str">
        <f t="shared" si="1"/>
        <v>No</v>
      </c>
      <c r="H25" s="99" t="e">
        <f>AVERAGE('CYCLE 3 DATA HERE'!U4:U10)</f>
        <v>#DIV/0!</v>
      </c>
      <c r="I25" s="6" t="s">
        <v>70</v>
      </c>
      <c r="J25" s="100" t="e">
        <f>AVERAGE('CYCLE 3 DATA HERE'!U14:U20)</f>
        <v>#DIV/0!</v>
      </c>
      <c r="K25" s="7" t="s">
        <v>71</v>
      </c>
      <c r="L25" s="103" t="e">
        <f t="shared" si="2"/>
        <v>#DIV/0!</v>
      </c>
      <c r="M25" s="7" t="s">
        <v>72</v>
      </c>
      <c r="N25" s="115">
        <f>(MAX('CYCLE 1 DATA HERE'!C4:Z20,'CYCLE 2 DATA HERE'!C4:Z20, 'CYCLE 3 DATA HERE'!C4:Z20, 'CYCLE 4 DATA HERE'!C4:Z20)-1)</f>
        <v>-1</v>
      </c>
      <c r="O25" s="102" t="s">
        <v>71</v>
      </c>
      <c r="P25" s="103" t="e">
        <f t="shared" si="3"/>
        <v>#DIV/0!</v>
      </c>
      <c r="Q25" s="5" t="e">
        <f t="shared" si="4"/>
        <v>#DIV/0!</v>
      </c>
      <c r="R25" s="97">
        <f>MAX('CYCLE 3 DATA HERE'!U14:U20)</f>
        <v>0</v>
      </c>
      <c r="S25" s="5" t="str">
        <f t="shared" si="5"/>
        <v>Yes</v>
      </c>
      <c r="T25" s="8" t="e">
        <f t="shared" si="6"/>
        <v>#DIV/0!</v>
      </c>
      <c r="U25" s="244"/>
      <c r="V25" s="246"/>
      <c r="W25" s="237"/>
    </row>
    <row r="26" spans="2:23" ht="15" customHeight="1" x14ac:dyDescent="0.15">
      <c r="B26" s="223"/>
      <c r="C26" s="96" t="s">
        <v>92</v>
      </c>
      <c r="D26" s="97">
        <f>MAX('CYCLE 3 DATA HERE'!V4:V10)</f>
        <v>0</v>
      </c>
      <c r="E26" s="116"/>
      <c r="F26" s="98">
        <f>COUNTIF('CYCLE 3 DATA HERE'!V4:V10, "&gt;=4")</f>
        <v>0</v>
      </c>
      <c r="G26" s="116"/>
      <c r="H26" s="99" t="e">
        <f>AVERAGE('CYCLE 3 DATA HERE'!V4:V10)</f>
        <v>#DIV/0!</v>
      </c>
      <c r="I26" s="6" t="s">
        <v>70</v>
      </c>
      <c r="J26" s="100" t="e">
        <f>AVERAGE('CYCLE 3 DATA HERE'!V14:V20)</f>
        <v>#DIV/0!</v>
      </c>
      <c r="K26" s="117"/>
      <c r="L26" s="103" t="e">
        <f t="shared" si="2"/>
        <v>#DIV/0!</v>
      </c>
      <c r="M26" s="117" t="s">
        <v>72</v>
      </c>
      <c r="N26" s="115">
        <f>(MAX('CYCLE 1 DATA HERE'!C4:Z20,'CYCLE 2 DATA HERE'!C4:Z20, 'CYCLE 3 DATA HERE'!C4:Z20, 'CYCLE 4 DATA HERE'!C4:Z20)-1)</f>
        <v>-1</v>
      </c>
      <c r="O26" s="102" t="s">
        <v>71</v>
      </c>
      <c r="P26" s="103" t="e">
        <f t="shared" si="3"/>
        <v>#DIV/0!</v>
      </c>
      <c r="Q26" s="118"/>
      <c r="R26" s="97">
        <f>MAX('CYCLE 3 DATA HERE'!V14:V20)</f>
        <v>0</v>
      </c>
      <c r="S26" s="119"/>
      <c r="T26" s="120"/>
      <c r="U26" s="244"/>
      <c r="V26" s="246"/>
      <c r="W26" s="237"/>
    </row>
    <row r="27" spans="2:23" ht="15" customHeight="1" thickBot="1" x14ac:dyDescent="0.2">
      <c r="B27" s="224"/>
      <c r="C27" s="105" t="s">
        <v>93</v>
      </c>
      <c r="D27" s="106">
        <f>MAX('CYCLE 3 DATA HERE'!W4:W10)</f>
        <v>0</v>
      </c>
      <c r="E27" s="11" t="str">
        <f>IF(D27&gt;=4,"Yes","No")</f>
        <v>No</v>
      </c>
      <c r="F27" s="107">
        <f>COUNTIF('CYCLE 3 DATA HERE'!W4:W10, "&gt;=4")</f>
        <v>0</v>
      </c>
      <c r="G27" s="11" t="str">
        <f>IF(F27&gt;=2,"Yes","No")</f>
        <v>No</v>
      </c>
      <c r="H27" s="108" t="e">
        <f>AVERAGE('CYCLE 3 DATA HERE'!W4:W10)</f>
        <v>#DIV/0!</v>
      </c>
      <c r="I27" s="12" t="s">
        <v>70</v>
      </c>
      <c r="J27" s="109" t="e">
        <f>AVERAGE('CYCLE 3 DATA HERE'!W14:W20)</f>
        <v>#DIV/0!</v>
      </c>
      <c r="K27" s="13" t="s">
        <v>71</v>
      </c>
      <c r="L27" s="110" t="e">
        <f t="shared" si="2"/>
        <v>#DIV/0!</v>
      </c>
      <c r="M27" s="13" t="s">
        <v>72</v>
      </c>
      <c r="N27" s="112">
        <f>(MAX('CYCLE 1 DATA HERE'!C4:Z20,'CYCLE 2 DATA HERE'!C4:Z20, 'CYCLE 3 DATA HERE'!C4:Z20, 'CYCLE 4 DATA HERE'!C4:Z20)-1)</f>
        <v>-1</v>
      </c>
      <c r="O27" s="113" t="s">
        <v>71</v>
      </c>
      <c r="P27" s="110" t="e">
        <f t="shared" si="3"/>
        <v>#DIV/0!</v>
      </c>
      <c r="Q27" s="11" t="e">
        <f>IF(P27&gt;=30,"Yes","No")</f>
        <v>#DIV/0!</v>
      </c>
      <c r="R27" s="106">
        <f>MAX('CYCLE 3 DATA HERE'!W14:W20)</f>
        <v>0</v>
      </c>
      <c r="S27" s="11" t="str">
        <f>IF(R27&lt;=3,"Yes","No")</f>
        <v>Yes</v>
      </c>
      <c r="T27" s="14" t="e">
        <f>IF((E27="No")+(G27="No")+(Q27="No")+(S27="No"),"No","Yes")</f>
        <v>#DIV/0!</v>
      </c>
      <c r="U27" s="245"/>
      <c r="V27" s="247"/>
      <c r="W27" s="237"/>
    </row>
    <row r="28" spans="2:23" ht="17" customHeight="1" x14ac:dyDescent="0.15">
      <c r="B28" s="223" t="s">
        <v>94</v>
      </c>
      <c r="C28" s="121" t="s">
        <v>95</v>
      </c>
      <c r="D28" s="122">
        <f>MAX('CYCLE 3 DATA HERE'!X4:X10)</f>
        <v>0</v>
      </c>
      <c r="E28" s="123"/>
      <c r="F28" s="124">
        <f>COUNTIF('CYCLE 3 DATA HERE'!X4:X10, "&gt;=4")</f>
        <v>0</v>
      </c>
      <c r="G28" s="123"/>
      <c r="H28" s="125" t="e">
        <f>AVERAGE('CYCLE 3 DATA HERE'!X4:X10)</f>
        <v>#DIV/0!</v>
      </c>
      <c r="I28" s="126" t="s">
        <v>70</v>
      </c>
      <c r="J28" s="127" t="e">
        <f>AVERAGE('CYCLE 3 DATA HERE'!X14:X20)</f>
        <v>#DIV/0!</v>
      </c>
      <c r="K28" s="126" t="s">
        <v>71</v>
      </c>
      <c r="L28" s="128" t="e">
        <f t="shared" si="2"/>
        <v>#DIV/0!</v>
      </c>
      <c r="M28" s="126" t="s">
        <v>72</v>
      </c>
      <c r="N28" s="129">
        <f>(MAX('CYCLE 1 DATA HERE'!C4:Z20,'CYCLE 2 DATA HERE'!C4:Z20, 'CYCLE 3 DATA HERE'!C4:Z20, 'CYCLE 4 DATA HERE'!C4:Z20)-1)</f>
        <v>-1</v>
      </c>
      <c r="O28" s="130" t="s">
        <v>71</v>
      </c>
      <c r="P28" s="128" t="e">
        <f t="shared" si="3"/>
        <v>#DIV/0!</v>
      </c>
      <c r="Q28" s="123"/>
      <c r="R28" s="122">
        <f>MAX('CYCLE 3 DATA HERE'!X14:X20)</f>
        <v>0</v>
      </c>
      <c r="S28" s="123"/>
      <c r="T28" s="131"/>
      <c r="U28" s="225"/>
      <c r="V28" s="226"/>
      <c r="W28" s="229"/>
    </row>
    <row r="29" spans="2:23" ht="17" customHeight="1" x14ac:dyDescent="0.15">
      <c r="B29" s="223"/>
      <c r="C29" s="132" t="s">
        <v>96</v>
      </c>
      <c r="D29" s="133">
        <f>MAX('CYCLE 3 DATA HERE'!Y4:Y10)</f>
        <v>0</v>
      </c>
      <c r="E29" s="134"/>
      <c r="F29" s="135">
        <f>COUNTIF('CYCLE 3 DATA HERE'!Y4:Y10, "&gt;=4")</f>
        <v>0</v>
      </c>
      <c r="G29" s="134"/>
      <c r="H29" s="136" t="e">
        <f>AVERAGE('CYCLE 3 DATA HERE'!Y4:Y10)</f>
        <v>#DIV/0!</v>
      </c>
      <c r="I29" s="137" t="s">
        <v>70</v>
      </c>
      <c r="J29" s="138" t="e">
        <f>AVERAGE('CYCLE 3 DATA HERE'!Y14:Y20)</f>
        <v>#DIV/0!</v>
      </c>
      <c r="K29" s="137" t="s">
        <v>71</v>
      </c>
      <c r="L29" s="139" t="e">
        <f t="shared" si="2"/>
        <v>#DIV/0!</v>
      </c>
      <c r="M29" s="137" t="s">
        <v>72</v>
      </c>
      <c r="N29" s="140">
        <f>(MAX('CYCLE 1 DATA HERE'!C4:Z20,'CYCLE 2 DATA HERE'!C4:Z20, 'CYCLE 3 DATA HERE'!C4:Z20, 'CYCLE 4 DATA HERE'!C4:Z20)-1)</f>
        <v>-1</v>
      </c>
      <c r="O29" s="141" t="s">
        <v>71</v>
      </c>
      <c r="P29" s="139" t="e">
        <f t="shared" si="3"/>
        <v>#DIV/0!</v>
      </c>
      <c r="Q29" s="134"/>
      <c r="R29" s="133">
        <f>MAX('CYCLE 3 DATA HERE'!Y14:Y20)</f>
        <v>0</v>
      </c>
      <c r="S29" s="134"/>
      <c r="T29" s="142"/>
      <c r="U29" s="225"/>
      <c r="V29" s="226"/>
      <c r="W29" s="229"/>
    </row>
    <row r="30" spans="2:23" ht="17" customHeight="1" thickBot="1" x14ac:dyDescent="0.2">
      <c r="B30" s="224"/>
      <c r="C30" s="143" t="s">
        <v>97</v>
      </c>
      <c r="D30" s="144">
        <f>MAX('CYCLE 3 DATA HERE'!Z4:Z10)</f>
        <v>0</v>
      </c>
      <c r="E30" s="145"/>
      <c r="F30" s="146">
        <f>COUNTIF('CYCLE 3 DATA HERE'!Z4:Z10, "&gt;=4")</f>
        <v>0</v>
      </c>
      <c r="G30" s="145"/>
      <c r="H30" s="147" t="e">
        <f>AVERAGE('CYCLE 3 DATA HERE'!Z4:Z10)</f>
        <v>#DIV/0!</v>
      </c>
      <c r="I30" s="148" t="s">
        <v>70</v>
      </c>
      <c r="J30" s="149" t="e">
        <f>AVERAGE('CYCLE 3 DATA HERE'!Z14:Z20)</f>
        <v>#DIV/0!</v>
      </c>
      <c r="K30" s="148" t="s">
        <v>71</v>
      </c>
      <c r="L30" s="150" t="e">
        <f t="shared" si="2"/>
        <v>#DIV/0!</v>
      </c>
      <c r="M30" s="148" t="s">
        <v>72</v>
      </c>
      <c r="N30" s="151">
        <f>(MAX('CYCLE 1 DATA HERE'!C4:Z20,'CYCLE 2 DATA HERE'!C4:Z20, 'CYCLE 3 DATA HERE'!C4:Z20, 'CYCLE 4 DATA HERE'!C4:Z20)-1)</f>
        <v>-1</v>
      </c>
      <c r="O30" s="152" t="s">
        <v>71</v>
      </c>
      <c r="P30" s="150" t="e">
        <f t="shared" si="3"/>
        <v>#DIV/0!</v>
      </c>
      <c r="Q30" s="145"/>
      <c r="R30" s="144">
        <f>MAX('CYCLE 3 DATA HERE'!Z14:Z20)</f>
        <v>0</v>
      </c>
      <c r="S30" s="145"/>
      <c r="T30" s="153"/>
      <c r="U30" s="227"/>
      <c r="V30" s="228"/>
      <c r="W30" s="230"/>
    </row>
    <row r="31" spans="2:23" ht="17.25" customHeight="1" thickBot="1" x14ac:dyDescent="0.2">
      <c r="B31" s="231" t="s">
        <v>98</v>
      </c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4"/>
    </row>
    <row r="32" spans="2:23" s="154" customFormat="1" ht="34.5" customHeight="1" thickBot="1" x14ac:dyDescent="0.2">
      <c r="B32" s="248" t="s">
        <v>150</v>
      </c>
      <c r="C32" s="251"/>
      <c r="D32" s="18">
        <f>COUNTIF(E7:E27, "Yes")</f>
        <v>0</v>
      </c>
      <c r="E32" s="248" t="s">
        <v>149</v>
      </c>
      <c r="F32" s="235"/>
      <c r="G32" s="235"/>
      <c r="H32" s="251"/>
      <c r="I32" s="249">
        <f>COUNTIF(G7:G27, "Yes")</f>
        <v>0</v>
      </c>
      <c r="J32" s="250"/>
      <c r="K32" s="252"/>
      <c r="L32" s="248" t="s">
        <v>151</v>
      </c>
      <c r="M32" s="235"/>
      <c r="N32" s="235"/>
      <c r="O32" s="235"/>
      <c r="P32" s="235"/>
      <c r="Q32" s="251"/>
      <c r="R32" s="249">
        <f>COUNTIF(Q7:Q27, "Yes")</f>
        <v>0</v>
      </c>
      <c r="S32" s="252"/>
      <c r="T32" s="248" t="s">
        <v>152</v>
      </c>
      <c r="U32" s="235"/>
      <c r="V32" s="251"/>
      <c r="W32" s="18">
        <f>COUNTIF(S7:S27, "Yes")</f>
        <v>20</v>
      </c>
    </row>
    <row r="33" spans="2:23" ht="18.75" customHeight="1" thickBot="1" x14ac:dyDescent="0.2">
      <c r="B33" s="207" t="s">
        <v>99</v>
      </c>
      <c r="C33" s="208"/>
      <c r="D33" s="209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10"/>
    </row>
    <row r="34" spans="2:23" ht="18.75" customHeight="1" thickBot="1" x14ac:dyDescent="0.2">
      <c r="B34" s="200" t="s">
        <v>100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11" t="e">
        <f>IF((W7="Yes"),"Yes","No")</f>
        <v>#DIV/0!</v>
      </c>
      <c r="W34" s="212"/>
    </row>
    <row r="35" spans="2:23" ht="29.25" customHeight="1" x14ac:dyDescent="0.15">
      <c r="B35" s="213" t="s">
        <v>101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5"/>
      <c r="V35" s="19" t="s">
        <v>102</v>
      </c>
      <c r="W35" s="219" t="str">
        <f>IF((V36&gt;=5),"Yes","No")</f>
        <v>No</v>
      </c>
    </row>
    <row r="36" spans="2:23" ht="15" customHeight="1" thickBot="1" x14ac:dyDescent="0.2"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8"/>
      <c r="V36" s="20">
        <f>COUNTIF(V7:V27, "Yes")</f>
        <v>0</v>
      </c>
      <c r="W36" s="220"/>
    </row>
    <row r="37" spans="2:23" ht="21.75" customHeight="1" thickBot="1" x14ac:dyDescent="0.2">
      <c r="B37" s="200" t="s">
        <v>103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2"/>
      <c r="V37" s="221" t="s">
        <v>104</v>
      </c>
      <c r="W37" s="222"/>
    </row>
    <row r="38" spans="2:23" ht="22.5" customHeight="1" thickBot="1" x14ac:dyDescent="0.2">
      <c r="B38" s="200" t="s">
        <v>105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2"/>
      <c r="V38" s="203" t="s">
        <v>106</v>
      </c>
      <c r="W38" s="204"/>
    </row>
    <row r="39" spans="2:23" ht="23.25" customHeight="1" thickBot="1" x14ac:dyDescent="0.2">
      <c r="B39" s="200" t="s">
        <v>107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2"/>
      <c r="V39" s="205" t="s">
        <v>108</v>
      </c>
      <c r="W39" s="206"/>
    </row>
    <row r="56" spans="14:14" x14ac:dyDescent="0.15">
      <c r="N56" s="77" t="s">
        <v>109</v>
      </c>
    </row>
  </sheetData>
  <sheetProtection sheet="1" objects="1" scenarios="1" selectLockedCells="1"/>
  <mergeCells count="66">
    <mergeCell ref="V5:V6"/>
    <mergeCell ref="W5:W6"/>
    <mergeCell ref="B6:C6"/>
    <mergeCell ref="B1:W1"/>
    <mergeCell ref="B3:C4"/>
    <mergeCell ref="D3:G3"/>
    <mergeCell ref="H3:S3"/>
    <mergeCell ref="T3:W3"/>
    <mergeCell ref="D4:E4"/>
    <mergeCell ref="F4:G4"/>
    <mergeCell ref="H4:Q4"/>
    <mergeCell ref="R4:S4"/>
    <mergeCell ref="L6:M6"/>
    <mergeCell ref="N6:O6"/>
    <mergeCell ref="U4:U6"/>
    <mergeCell ref="L5:M5"/>
    <mergeCell ref="N5:O5"/>
    <mergeCell ref="Q5:Q6"/>
    <mergeCell ref="S5:S6"/>
    <mergeCell ref="T5:T6"/>
    <mergeCell ref="B5:C5"/>
    <mergeCell ref="E5:E6"/>
    <mergeCell ref="G5:G6"/>
    <mergeCell ref="H5:I5"/>
    <mergeCell ref="J5:K5"/>
    <mergeCell ref="H6:I6"/>
    <mergeCell ref="J6:K6"/>
    <mergeCell ref="B7:B14"/>
    <mergeCell ref="U7:U9"/>
    <mergeCell ref="V7:V9"/>
    <mergeCell ref="W7:W14"/>
    <mergeCell ref="U11:U12"/>
    <mergeCell ref="V11:V12"/>
    <mergeCell ref="U13:U14"/>
    <mergeCell ref="V13:V14"/>
    <mergeCell ref="B15:B27"/>
    <mergeCell ref="W15:W27"/>
    <mergeCell ref="U18:U19"/>
    <mergeCell ref="V18:V19"/>
    <mergeCell ref="U20:U21"/>
    <mergeCell ref="V20:V21"/>
    <mergeCell ref="U22:U23"/>
    <mergeCell ref="V22:V23"/>
    <mergeCell ref="U24:U27"/>
    <mergeCell ref="V24:V27"/>
    <mergeCell ref="B28:B30"/>
    <mergeCell ref="U28:V30"/>
    <mergeCell ref="W28:W30"/>
    <mergeCell ref="B31:W31"/>
    <mergeCell ref="B32:C32"/>
    <mergeCell ref="E32:H32"/>
    <mergeCell ref="I32:K32"/>
    <mergeCell ref="L32:Q32"/>
    <mergeCell ref="R32:S32"/>
    <mergeCell ref="T32:V32"/>
    <mergeCell ref="B38:U38"/>
    <mergeCell ref="V38:W38"/>
    <mergeCell ref="B39:U39"/>
    <mergeCell ref="V39:W39"/>
    <mergeCell ref="B33:W33"/>
    <mergeCell ref="B34:U34"/>
    <mergeCell ref="V34:W34"/>
    <mergeCell ref="B35:U36"/>
    <mergeCell ref="W35:W36"/>
    <mergeCell ref="B37:U37"/>
    <mergeCell ref="V37:W37"/>
  </mergeCells>
  <conditionalFormatting sqref="V37:W37">
    <cfRule type="expression" dxfId="17" priority="7">
      <formula>(COUNTIF($V$34,"No")=1)</formula>
    </cfRule>
  </conditionalFormatting>
  <conditionalFormatting sqref="V38:W38">
    <cfRule type="expression" dxfId="16" priority="8">
      <formula>((COUNTIF($V$34,"yes"))+(COUNTIF($W$35,"no"))=2)</formula>
    </cfRule>
  </conditionalFormatting>
  <conditionalFormatting sqref="V39:W39">
    <cfRule type="expression" dxfId="15" priority="9">
      <formula>((COUNTIF($V$34,"yes"))+(COUNTIF($W$35,"yes"))=2)</formula>
    </cfRule>
  </conditionalFormatting>
  <conditionalFormatting sqref="V7:V27 V34 W35 W7">
    <cfRule type="containsText" dxfId="14" priority="5" operator="containsText" text="No">
      <formula>NOT(ISERROR(SEARCH("No",V7)))</formula>
    </cfRule>
    <cfRule type="containsText" dxfId="13" priority="6" operator="containsText" text="Yes">
      <formula>NOT(ISERROR(SEARCH("Yes",V7)))</formula>
    </cfRule>
  </conditionalFormatting>
  <conditionalFormatting sqref="S7:T25 S27:T27">
    <cfRule type="containsText" dxfId="12" priority="3" operator="containsText" text="No">
      <formula>NOT(ISERROR(SEARCH("No",S7)))</formula>
    </cfRule>
    <cfRule type="containsText" dxfId="11" priority="4" operator="containsText" text="Yes">
      <formula>NOT(ISERROR(SEARCH("Yes",S7)))</formula>
    </cfRule>
  </conditionalFormatting>
  <conditionalFormatting sqref="E7:E25 E27 G7:G25 G27 Q7:Q25 Q27">
    <cfRule type="containsText" dxfId="10" priority="1" operator="containsText" text="No">
      <formula>NOT(ISERROR(SEARCH("No",E7)))</formula>
    </cfRule>
    <cfRule type="containsText" dxfId="9" priority="2" operator="containsText" text="Yes">
      <formula>NOT(ISERROR(SEARCH("Yes",E7)))</formula>
    </cfRule>
  </conditionalFormatting>
  <hyperlinks>
    <hyperlink ref="V2" r:id="rId1"/>
  </hyperlinks>
  <printOptions horizontalCentered="1"/>
  <pageMargins left="0.25" right="0.25" top="0.25" bottom="0.25" header="0.3" footer="0.3"/>
  <pageSetup scale="73" fitToWidth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4" tint="-0.249977111117893"/>
    <pageSetUpPr fitToPage="1"/>
  </sheetPr>
  <dimension ref="B1:Y56"/>
  <sheetViews>
    <sheetView showGridLines="0" zoomScale="111" zoomScaleSheetLayoutView="100" workbookViewId="0">
      <selection activeCell="A73" sqref="A73:A78"/>
    </sheetView>
  </sheetViews>
  <sheetFormatPr baseColWidth="10" defaultColWidth="9" defaultRowHeight="13" x14ac:dyDescent="0.15"/>
  <cols>
    <col min="1" max="1" width="2.796875" style="77" customWidth="1"/>
    <col min="2" max="2" width="7.19921875" style="77" customWidth="1"/>
    <col min="3" max="3" width="24.796875" style="77" customWidth="1"/>
    <col min="4" max="4" width="9.3984375" style="155" customWidth="1"/>
    <col min="5" max="5" width="7" style="156" customWidth="1"/>
    <col min="6" max="6" width="9.59765625" style="77" customWidth="1"/>
    <col min="7" max="7" width="6.796875" style="156" customWidth="1"/>
    <col min="8" max="8" width="8.3984375" style="77" customWidth="1"/>
    <col min="9" max="9" width="2.19921875" style="77" customWidth="1"/>
    <col min="10" max="10" width="7" style="77" customWidth="1"/>
    <col min="11" max="11" width="2.3984375" style="77" customWidth="1"/>
    <col min="12" max="12" width="6.59765625" style="77" customWidth="1"/>
    <col min="13" max="13" width="3" style="77" customWidth="1"/>
    <col min="14" max="14" width="7.796875" style="77" customWidth="1"/>
    <col min="15" max="15" width="2.3984375" style="77" customWidth="1"/>
    <col min="16" max="16" width="9.19921875" style="77" customWidth="1"/>
    <col min="17" max="17" width="7.19921875" style="156" customWidth="1"/>
    <col min="18" max="18" width="8" style="77" customWidth="1"/>
    <col min="19" max="19" width="6.3984375" style="77" customWidth="1"/>
    <col min="20" max="20" width="8.796875" style="156" customWidth="1"/>
    <col min="21" max="21" width="16.59765625" style="77" customWidth="1"/>
    <col min="22" max="22" width="11.3984375" style="77" customWidth="1"/>
    <col min="23" max="23" width="14.3984375" style="77" customWidth="1"/>
    <col min="24" max="24" width="9.796875" style="77" bestFit="1" customWidth="1"/>
    <col min="25" max="25" width="9.59765625" style="77" bestFit="1" customWidth="1"/>
    <col min="26" max="16384" width="9" style="77"/>
  </cols>
  <sheetData>
    <row r="1" spans="2:25" ht="13.5" customHeight="1" x14ac:dyDescent="0.15">
      <c r="B1" s="295" t="s">
        <v>147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2:25" ht="19" customHeight="1" thickBot="1" x14ac:dyDescent="0.2">
      <c r="B2" s="21" t="s">
        <v>145</v>
      </c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1"/>
      <c r="U2" s="165"/>
      <c r="V2" s="166" t="s">
        <v>146</v>
      </c>
      <c r="W2" s="165"/>
    </row>
    <row r="3" spans="2:25" ht="26.25" customHeight="1" thickBot="1" x14ac:dyDescent="0.2">
      <c r="B3" s="276" t="s">
        <v>142</v>
      </c>
      <c r="C3" s="277"/>
      <c r="D3" s="268" t="s">
        <v>40</v>
      </c>
      <c r="E3" s="268"/>
      <c r="F3" s="268"/>
      <c r="G3" s="269"/>
      <c r="H3" s="270" t="s">
        <v>124</v>
      </c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273"/>
      <c r="U3" s="274"/>
      <c r="V3" s="274"/>
      <c r="W3" s="275"/>
    </row>
    <row r="4" spans="2:25" s="80" customFormat="1" ht="52.5" customHeight="1" thickBot="1" x14ac:dyDescent="0.2">
      <c r="B4" s="278"/>
      <c r="C4" s="279"/>
      <c r="D4" s="261" t="s">
        <v>41</v>
      </c>
      <c r="E4" s="262"/>
      <c r="F4" s="263" t="s">
        <v>42</v>
      </c>
      <c r="G4" s="262"/>
      <c r="H4" s="264" t="s">
        <v>43</v>
      </c>
      <c r="I4" s="265"/>
      <c r="J4" s="265"/>
      <c r="K4" s="265"/>
      <c r="L4" s="265"/>
      <c r="M4" s="265"/>
      <c r="N4" s="265"/>
      <c r="O4" s="265"/>
      <c r="P4" s="265"/>
      <c r="Q4" s="266"/>
      <c r="R4" s="264" t="s">
        <v>44</v>
      </c>
      <c r="S4" s="266"/>
      <c r="T4" s="78" t="s">
        <v>45</v>
      </c>
      <c r="U4" s="288" t="s">
        <v>46</v>
      </c>
      <c r="V4" s="79" t="s">
        <v>47</v>
      </c>
      <c r="W4" s="79" t="s">
        <v>48</v>
      </c>
    </row>
    <row r="5" spans="2:25" ht="39.75" customHeight="1" thickBot="1" x14ac:dyDescent="0.2">
      <c r="B5" s="198">
        <f>'CYCLE 1 DATA HERE'!B1</f>
        <v>0</v>
      </c>
      <c r="C5" s="199"/>
      <c r="D5" s="81" t="s">
        <v>49</v>
      </c>
      <c r="E5" s="290" t="s">
        <v>127</v>
      </c>
      <c r="F5" s="81" t="s">
        <v>50</v>
      </c>
      <c r="G5" s="290" t="s">
        <v>128</v>
      </c>
      <c r="H5" s="291" t="s">
        <v>51</v>
      </c>
      <c r="I5" s="292"/>
      <c r="J5" s="293" t="s">
        <v>52</v>
      </c>
      <c r="K5" s="292"/>
      <c r="L5" s="293" t="s">
        <v>53</v>
      </c>
      <c r="M5" s="292"/>
      <c r="N5" s="293" t="s">
        <v>54</v>
      </c>
      <c r="O5" s="292"/>
      <c r="P5" s="82" t="s">
        <v>55</v>
      </c>
      <c r="Q5" s="294" t="s">
        <v>129</v>
      </c>
      <c r="R5" s="83" t="s">
        <v>56</v>
      </c>
      <c r="S5" s="290" t="s">
        <v>130</v>
      </c>
      <c r="T5" s="259" t="s">
        <v>57</v>
      </c>
      <c r="U5" s="289"/>
      <c r="V5" s="259" t="s">
        <v>58</v>
      </c>
      <c r="W5" s="280" t="s">
        <v>59</v>
      </c>
    </row>
    <row r="6" spans="2:25" ht="70.5" customHeight="1" thickBot="1" x14ac:dyDescent="0.2">
      <c r="B6" s="282" t="s">
        <v>60</v>
      </c>
      <c r="C6" s="283"/>
      <c r="D6" s="84" t="s">
        <v>61</v>
      </c>
      <c r="E6" s="290"/>
      <c r="F6" s="85" t="s">
        <v>62</v>
      </c>
      <c r="G6" s="290"/>
      <c r="H6" s="284" t="s">
        <v>63</v>
      </c>
      <c r="I6" s="285"/>
      <c r="J6" s="286" t="s">
        <v>64</v>
      </c>
      <c r="K6" s="285"/>
      <c r="L6" s="286" t="s">
        <v>65</v>
      </c>
      <c r="M6" s="285"/>
      <c r="N6" s="286" t="s">
        <v>66</v>
      </c>
      <c r="O6" s="287"/>
      <c r="P6" s="86" t="s">
        <v>123</v>
      </c>
      <c r="Q6" s="294"/>
      <c r="R6" s="84" t="s">
        <v>67</v>
      </c>
      <c r="S6" s="290"/>
      <c r="T6" s="260"/>
      <c r="U6" s="289"/>
      <c r="V6" s="260"/>
      <c r="W6" s="281"/>
    </row>
    <row r="7" spans="2:25" ht="15" customHeight="1" x14ac:dyDescent="0.15">
      <c r="B7" s="236" t="s">
        <v>68</v>
      </c>
      <c r="C7" s="87" t="s">
        <v>69</v>
      </c>
      <c r="D7" s="88">
        <f>MAX('CYCLE 4 DATA HERE'!C4:C10)</f>
        <v>0</v>
      </c>
      <c r="E7" s="1" t="str">
        <f t="shared" ref="E7:E25" si="0">IF(D7&gt;=4,"Yes","No")</f>
        <v>No</v>
      </c>
      <c r="F7" s="89">
        <f>COUNTIF('CYCLE 4 DATA HERE'!C4:C10, "&gt;=4")</f>
        <v>0</v>
      </c>
      <c r="G7" s="1" t="str">
        <f t="shared" ref="G7:G25" si="1">IF(F7&gt;=2,"Yes","No")</f>
        <v>No</v>
      </c>
      <c r="H7" s="90" t="e">
        <f>AVERAGE('CYCLE 4 DATA HERE'!C4:C10)</f>
        <v>#DIV/0!</v>
      </c>
      <c r="I7" s="2" t="s">
        <v>70</v>
      </c>
      <c r="J7" s="91" t="e">
        <f>AVERAGE('CYCLE 4 DATA HERE'!C14:C20)</f>
        <v>#DIV/0!</v>
      </c>
      <c r="K7" s="3" t="s">
        <v>71</v>
      </c>
      <c r="L7" s="92" t="e">
        <f t="shared" ref="L7:L30" si="2">H7-J7</f>
        <v>#DIV/0!</v>
      </c>
      <c r="M7" s="2" t="s">
        <v>72</v>
      </c>
      <c r="N7" s="157">
        <f>(MAX('CYCLE 1 DATA HERE'!C4:Z20,'CYCLE 2 DATA HERE'!C4:Z20, 'CYCLE 3 DATA HERE'!C4:Z20, 'CYCLE 4 DATA HERE'!C4:Z20)-1)</f>
        <v>-1</v>
      </c>
      <c r="O7" s="94" t="s">
        <v>71</v>
      </c>
      <c r="P7" s="95" t="e">
        <f t="shared" ref="P7:P30" si="3">(L7/N7)*100</f>
        <v>#DIV/0!</v>
      </c>
      <c r="Q7" s="1" t="e">
        <f t="shared" ref="Q7:Q25" si="4">IF(P7&gt;=30,"Yes","No")</f>
        <v>#DIV/0!</v>
      </c>
      <c r="R7" s="88">
        <f>MAX('CYCLE 4 DATA HERE'!C14:C20)</f>
        <v>0</v>
      </c>
      <c r="S7" s="1" t="str">
        <f t="shared" ref="S7:S25" si="5">IF(R7&lt;=3,"Yes","No")</f>
        <v>Yes</v>
      </c>
      <c r="T7" s="4" t="e">
        <f t="shared" ref="T7:T25" si="6">IF((E7="No")+(G7="No")+(Q7="No")+(S7="No"),"No","Yes")</f>
        <v>#DIV/0!</v>
      </c>
      <c r="U7" s="253" t="s">
        <v>131</v>
      </c>
      <c r="V7" s="254" t="e">
        <f>IF((T7="Yes")+(T8="Yes")+(T9="Yes"),"Yes","No")</f>
        <v>#DIV/0!</v>
      </c>
      <c r="W7" s="255" t="e">
        <f>IF((V7="Yes")+(V10="Yes")+(V11="Yes")+(V12="Yes")+(V13="Yes"),"Yes","No")</f>
        <v>#DIV/0!</v>
      </c>
    </row>
    <row r="8" spans="2:25" ht="15" customHeight="1" x14ac:dyDescent="0.15">
      <c r="B8" s="223"/>
      <c r="C8" s="96" t="s">
        <v>73</v>
      </c>
      <c r="D8" s="97">
        <f>MAX('CYCLE 4 DATA HERE'!D4:D10)</f>
        <v>0</v>
      </c>
      <c r="E8" s="5" t="str">
        <f t="shared" si="0"/>
        <v>No</v>
      </c>
      <c r="F8" s="98">
        <f>COUNTIF('CYCLE 4 DATA HERE'!D4:D10, "&gt;=4")</f>
        <v>0</v>
      </c>
      <c r="G8" s="5" t="str">
        <f t="shared" si="1"/>
        <v>No</v>
      </c>
      <c r="H8" s="99" t="e">
        <f>AVERAGE('CYCLE 4 DATA HERE'!D4:D10)</f>
        <v>#DIV/0!</v>
      </c>
      <c r="I8" s="6" t="s">
        <v>70</v>
      </c>
      <c r="J8" s="100" t="e">
        <f>AVERAGE('CYCLE 4 DATA HERE'!D14:D20)</f>
        <v>#DIV/0!</v>
      </c>
      <c r="K8" s="7" t="s">
        <v>71</v>
      </c>
      <c r="L8" s="101" t="e">
        <f t="shared" si="2"/>
        <v>#DIV/0!</v>
      </c>
      <c r="M8" s="6" t="s">
        <v>72</v>
      </c>
      <c r="N8" s="158">
        <f>(MAX('CYCLE 1 DATA HERE'!C4:Z20,'CYCLE 2 DATA HERE'!C4:Z20, 'CYCLE 3 DATA HERE'!C4:Z20, 'CYCLE 4 DATA HERE'!C4:Z20)-1)</f>
        <v>-1</v>
      </c>
      <c r="O8" s="102" t="s">
        <v>71</v>
      </c>
      <c r="P8" s="103" t="e">
        <f t="shared" si="3"/>
        <v>#DIV/0!</v>
      </c>
      <c r="Q8" s="5" t="e">
        <f t="shared" si="4"/>
        <v>#DIV/0!</v>
      </c>
      <c r="R8" s="97">
        <f>MAX('CYCLE 4 DATA HERE'!D14:D20)</f>
        <v>0</v>
      </c>
      <c r="S8" s="5" t="str">
        <f t="shared" si="5"/>
        <v>Yes</v>
      </c>
      <c r="T8" s="8" t="e">
        <f t="shared" si="6"/>
        <v>#DIV/0!</v>
      </c>
      <c r="U8" s="244"/>
      <c r="V8" s="246"/>
      <c r="W8" s="256"/>
      <c r="Y8" s="104"/>
    </row>
    <row r="9" spans="2:25" ht="15" customHeight="1" x14ac:dyDescent="0.15">
      <c r="B9" s="223"/>
      <c r="C9" s="96" t="s">
        <v>74</v>
      </c>
      <c r="D9" s="97">
        <f>MAX('CYCLE 4 DATA HERE'!E4:E10)</f>
        <v>0</v>
      </c>
      <c r="E9" s="5" t="str">
        <f t="shared" si="0"/>
        <v>No</v>
      </c>
      <c r="F9" s="98">
        <f>COUNTIF('CYCLE 4 DATA HERE'!E4:E10, "&gt;=4")</f>
        <v>0</v>
      </c>
      <c r="G9" s="5" t="str">
        <f t="shared" si="1"/>
        <v>No</v>
      </c>
      <c r="H9" s="99" t="e">
        <f>AVERAGE('CYCLE 4 DATA HERE'!E4:E10)</f>
        <v>#DIV/0!</v>
      </c>
      <c r="I9" s="6" t="s">
        <v>70</v>
      </c>
      <c r="J9" s="100" t="e">
        <f>AVERAGE('CYCLE 4 DATA HERE'!E14:E20)</f>
        <v>#DIV/0!</v>
      </c>
      <c r="K9" s="7" t="s">
        <v>71</v>
      </c>
      <c r="L9" s="101" t="e">
        <f t="shared" si="2"/>
        <v>#DIV/0!</v>
      </c>
      <c r="M9" s="6" t="s">
        <v>72</v>
      </c>
      <c r="N9" s="93">
        <f>(MAX('CYCLE 1 DATA HERE'!C4:Z20,'CYCLE 2 DATA HERE'!C4:Z20, 'CYCLE 3 DATA HERE'!C4:Z20, 'CYCLE 4 DATA HERE'!C4:Z20)-1)</f>
        <v>-1</v>
      </c>
      <c r="O9" s="102" t="s">
        <v>71</v>
      </c>
      <c r="P9" s="103" t="e">
        <f t="shared" si="3"/>
        <v>#DIV/0!</v>
      </c>
      <c r="Q9" s="5" t="e">
        <f t="shared" si="4"/>
        <v>#DIV/0!</v>
      </c>
      <c r="R9" s="97">
        <f>MAX('CYCLE 4 DATA HERE'!E14:E20)</f>
        <v>0</v>
      </c>
      <c r="S9" s="5" t="str">
        <f t="shared" si="5"/>
        <v>Yes</v>
      </c>
      <c r="T9" s="8" t="e">
        <f t="shared" si="6"/>
        <v>#DIV/0!</v>
      </c>
      <c r="U9" s="243"/>
      <c r="V9" s="241"/>
      <c r="W9" s="256"/>
    </row>
    <row r="10" spans="2:25" ht="15" customHeight="1" x14ac:dyDescent="0.15">
      <c r="B10" s="223"/>
      <c r="C10" s="96" t="s">
        <v>75</v>
      </c>
      <c r="D10" s="97">
        <f>MAX('CYCLE 4 DATA HERE'!F4:F10)</f>
        <v>0</v>
      </c>
      <c r="E10" s="5" t="str">
        <f t="shared" si="0"/>
        <v>No</v>
      </c>
      <c r="F10" s="98">
        <f>COUNTIF('CYCLE 4 DATA HERE'!F4:F10, "&gt;=4")</f>
        <v>0</v>
      </c>
      <c r="G10" s="5" t="str">
        <f t="shared" si="1"/>
        <v>No</v>
      </c>
      <c r="H10" s="99" t="e">
        <f>AVERAGE('CYCLE 4 DATA HERE'!F4:F10)</f>
        <v>#DIV/0!</v>
      </c>
      <c r="I10" s="6" t="s">
        <v>70</v>
      </c>
      <c r="J10" s="100" t="e">
        <f>AVERAGE('CYCLE 4 DATA HERE'!F14:F20)</f>
        <v>#DIV/0!</v>
      </c>
      <c r="K10" s="7" t="s">
        <v>71</v>
      </c>
      <c r="L10" s="101" t="e">
        <f t="shared" si="2"/>
        <v>#DIV/0!</v>
      </c>
      <c r="M10" s="6" t="s">
        <v>72</v>
      </c>
      <c r="N10" s="93">
        <f>(MAX('CYCLE 1 DATA HERE'!C4:Z20,'CYCLE 2 DATA HERE'!C4:Z20, 'CYCLE 3 DATA HERE'!C4:Z20, 'CYCLE 4 DATA HERE'!C4:Z20)-1)</f>
        <v>-1</v>
      </c>
      <c r="O10" s="102" t="s">
        <v>71</v>
      </c>
      <c r="P10" s="103" t="e">
        <f t="shared" si="3"/>
        <v>#DIV/0!</v>
      </c>
      <c r="Q10" s="5" t="e">
        <f t="shared" si="4"/>
        <v>#DIV/0!</v>
      </c>
      <c r="R10" s="97">
        <f>MAX('CYCLE 4 DATA HERE'!F14:F20)</f>
        <v>0</v>
      </c>
      <c r="S10" s="5" t="str">
        <f t="shared" si="5"/>
        <v>Yes</v>
      </c>
      <c r="T10" s="8" t="e">
        <f t="shared" si="6"/>
        <v>#DIV/0!</v>
      </c>
      <c r="U10" s="9" t="s">
        <v>132</v>
      </c>
      <c r="V10" s="10" t="e">
        <f>IF((T10="Yes"),"Yes","No")</f>
        <v>#DIV/0!</v>
      </c>
      <c r="W10" s="256"/>
    </row>
    <row r="11" spans="2:25" ht="15" customHeight="1" x14ac:dyDescent="0.15">
      <c r="B11" s="223"/>
      <c r="C11" s="96" t="s">
        <v>76</v>
      </c>
      <c r="D11" s="97">
        <f>MAX('CYCLE 4 DATA HERE'!G4:G10)</f>
        <v>0</v>
      </c>
      <c r="E11" s="5" t="str">
        <f t="shared" si="0"/>
        <v>No</v>
      </c>
      <c r="F11" s="98">
        <f>COUNTIF('CYCLE 4 DATA HERE'!G4:G10, "&gt;=4")</f>
        <v>0</v>
      </c>
      <c r="G11" s="5" t="str">
        <f t="shared" si="1"/>
        <v>No</v>
      </c>
      <c r="H11" s="99" t="e">
        <f>AVERAGE('CYCLE 4 DATA HERE'!G4:G10)</f>
        <v>#DIV/0!</v>
      </c>
      <c r="I11" s="6" t="s">
        <v>70</v>
      </c>
      <c r="J11" s="100" t="e">
        <f>AVERAGE('CYCLE 4 DATA HERE'!G14:G20)</f>
        <v>#DIV/0!</v>
      </c>
      <c r="K11" s="7" t="s">
        <v>71</v>
      </c>
      <c r="L11" s="101" t="e">
        <f t="shared" si="2"/>
        <v>#DIV/0!</v>
      </c>
      <c r="M11" s="6" t="s">
        <v>72</v>
      </c>
      <c r="N11" s="93">
        <f>(MAX('CYCLE 1 DATA HERE'!C4:Z20,'CYCLE 2 DATA HERE'!C4:Z20, 'CYCLE 3 DATA HERE'!C4:Z20, 'CYCLE 4 DATA HERE'!C4:Z20)-1)</f>
        <v>-1</v>
      </c>
      <c r="O11" s="102" t="s">
        <v>71</v>
      </c>
      <c r="P11" s="103" t="e">
        <f t="shared" si="3"/>
        <v>#DIV/0!</v>
      </c>
      <c r="Q11" s="5" t="e">
        <f t="shared" si="4"/>
        <v>#DIV/0!</v>
      </c>
      <c r="R11" s="97">
        <f>MAX('CYCLE 4 DATA HERE'!G14:G20)</f>
        <v>0</v>
      </c>
      <c r="S11" s="5" t="str">
        <f t="shared" si="5"/>
        <v>Yes</v>
      </c>
      <c r="T11" s="8" t="e">
        <f t="shared" si="6"/>
        <v>#DIV/0!</v>
      </c>
      <c r="U11" s="242" t="s">
        <v>133</v>
      </c>
      <c r="V11" s="240" t="e">
        <f>IF((T11="Yes")+(T12="Yes"),"Yes","No")</f>
        <v>#DIV/0!</v>
      </c>
      <c r="W11" s="256"/>
    </row>
    <row r="12" spans="2:25" ht="15" customHeight="1" x14ac:dyDescent="0.15">
      <c r="B12" s="223"/>
      <c r="C12" s="96" t="s">
        <v>77</v>
      </c>
      <c r="D12" s="97">
        <f>MAX('CYCLE 4 DATA HERE'!H4:H10)</f>
        <v>0</v>
      </c>
      <c r="E12" s="5" t="str">
        <f t="shared" si="0"/>
        <v>No</v>
      </c>
      <c r="F12" s="98">
        <f>COUNTIF('CYCLE 4 DATA HERE'!H4:H10, "&gt;=4")</f>
        <v>0</v>
      </c>
      <c r="G12" s="5" t="str">
        <f t="shared" si="1"/>
        <v>No</v>
      </c>
      <c r="H12" s="99" t="e">
        <f>AVERAGE('CYCLE 4 DATA HERE'!H4:H10)</f>
        <v>#DIV/0!</v>
      </c>
      <c r="I12" s="6" t="s">
        <v>70</v>
      </c>
      <c r="J12" s="100" t="e">
        <f>AVERAGE('CYCLE 4 DATA HERE'!H14:H20)</f>
        <v>#DIV/0!</v>
      </c>
      <c r="K12" s="7" t="s">
        <v>71</v>
      </c>
      <c r="L12" s="101" t="e">
        <f t="shared" si="2"/>
        <v>#DIV/0!</v>
      </c>
      <c r="M12" s="6" t="s">
        <v>72</v>
      </c>
      <c r="N12" s="93">
        <f>(MAX('CYCLE 1 DATA HERE'!C4:Z20,'CYCLE 2 DATA HERE'!C4:Z20, 'CYCLE 3 DATA HERE'!C4:Z20, 'CYCLE 4 DATA HERE'!C4:Z20)-1)</f>
        <v>-1</v>
      </c>
      <c r="O12" s="102" t="s">
        <v>71</v>
      </c>
      <c r="P12" s="103" t="e">
        <f t="shared" si="3"/>
        <v>#DIV/0!</v>
      </c>
      <c r="Q12" s="5" t="e">
        <f t="shared" si="4"/>
        <v>#DIV/0!</v>
      </c>
      <c r="R12" s="97">
        <f>MAX('CYCLE 4 DATA HERE'!H14:H20)</f>
        <v>0</v>
      </c>
      <c r="S12" s="5" t="str">
        <f t="shared" si="5"/>
        <v>Yes</v>
      </c>
      <c r="T12" s="8" t="e">
        <f t="shared" si="6"/>
        <v>#DIV/0!</v>
      </c>
      <c r="U12" s="243"/>
      <c r="V12" s="241"/>
      <c r="W12" s="256"/>
    </row>
    <row r="13" spans="2:25" ht="15" customHeight="1" x14ac:dyDescent="0.15">
      <c r="B13" s="223"/>
      <c r="C13" s="96" t="s">
        <v>78</v>
      </c>
      <c r="D13" s="97">
        <f>MAX('CYCLE 4 DATA HERE'!I4:I10)</f>
        <v>0</v>
      </c>
      <c r="E13" s="5" t="str">
        <f t="shared" si="0"/>
        <v>No</v>
      </c>
      <c r="F13" s="98">
        <f>COUNTIF('CYCLE 4 DATA HERE'!I4:I10, "&gt;=4")</f>
        <v>0</v>
      </c>
      <c r="G13" s="5" t="str">
        <f t="shared" si="1"/>
        <v>No</v>
      </c>
      <c r="H13" s="99" t="e">
        <f>AVERAGE('CYCLE 4 DATA HERE'!I4:I10)</f>
        <v>#DIV/0!</v>
      </c>
      <c r="I13" s="6" t="s">
        <v>70</v>
      </c>
      <c r="J13" s="100" t="e">
        <f>AVERAGE('CYCLE 4 DATA HERE'!I14:I20)</f>
        <v>#DIV/0!</v>
      </c>
      <c r="K13" s="7" t="s">
        <v>71</v>
      </c>
      <c r="L13" s="101" t="e">
        <f t="shared" si="2"/>
        <v>#DIV/0!</v>
      </c>
      <c r="M13" s="6" t="s">
        <v>72</v>
      </c>
      <c r="N13" s="93">
        <f>(MAX('CYCLE 1 DATA HERE'!C4:Z20,'CYCLE 2 DATA HERE'!C4:Z20, 'CYCLE 3 DATA HERE'!C4:Z20, 'CYCLE 4 DATA HERE'!C4:Z20)-1)</f>
        <v>-1</v>
      </c>
      <c r="O13" s="102" t="s">
        <v>71</v>
      </c>
      <c r="P13" s="103" t="e">
        <f t="shared" si="3"/>
        <v>#DIV/0!</v>
      </c>
      <c r="Q13" s="5" t="e">
        <f t="shared" si="4"/>
        <v>#DIV/0!</v>
      </c>
      <c r="R13" s="97">
        <f>MAX('CYCLE 4 DATA HERE'!I14:I20)</f>
        <v>0</v>
      </c>
      <c r="S13" s="5" t="str">
        <f t="shared" si="5"/>
        <v>Yes</v>
      </c>
      <c r="T13" s="8" t="e">
        <f t="shared" si="6"/>
        <v>#DIV/0!</v>
      </c>
      <c r="U13" s="238" t="s">
        <v>134</v>
      </c>
      <c r="V13" s="240" t="e">
        <f>IF((T13="Yes")+(T14="Yes"),"Yes","No")</f>
        <v>#DIV/0!</v>
      </c>
      <c r="W13" s="256"/>
    </row>
    <row r="14" spans="2:25" ht="15" customHeight="1" thickBot="1" x14ac:dyDescent="0.2">
      <c r="B14" s="224"/>
      <c r="C14" s="105" t="s">
        <v>79</v>
      </c>
      <c r="D14" s="106">
        <f>MAX('CYCLE 4 DATA HERE'!J4:J10)</f>
        <v>0</v>
      </c>
      <c r="E14" s="11" t="str">
        <f t="shared" si="0"/>
        <v>No</v>
      </c>
      <c r="F14" s="107">
        <f>COUNTIF('CYCLE 4 DATA HERE'!J4:J10, "&gt;=4")</f>
        <v>0</v>
      </c>
      <c r="G14" s="11" t="str">
        <f t="shared" si="1"/>
        <v>No</v>
      </c>
      <c r="H14" s="108" t="e">
        <f>AVERAGE('CYCLE 4 DATA HERE'!J4:J10)</f>
        <v>#DIV/0!</v>
      </c>
      <c r="I14" s="12" t="s">
        <v>70</v>
      </c>
      <c r="J14" s="109" t="e">
        <f>AVERAGE('CYCLE 4 DATA HERE'!J14:J20)</f>
        <v>#DIV/0!</v>
      </c>
      <c r="K14" s="13" t="s">
        <v>71</v>
      </c>
      <c r="L14" s="110" t="e">
        <f t="shared" si="2"/>
        <v>#DIV/0!</v>
      </c>
      <c r="M14" s="111" t="s">
        <v>72</v>
      </c>
      <c r="N14" s="112">
        <f>(MAX('CYCLE 1 DATA HERE'!C4:Z20,'CYCLE 2 DATA HERE'!C4:Z20, 'CYCLE 3 DATA HERE'!C4:Z20, 'CYCLE 4 DATA HERE'!C4:Z20)-1)</f>
        <v>-1</v>
      </c>
      <c r="O14" s="113" t="s">
        <v>71</v>
      </c>
      <c r="P14" s="110" t="e">
        <f t="shared" si="3"/>
        <v>#DIV/0!</v>
      </c>
      <c r="Q14" s="11" t="e">
        <f t="shared" si="4"/>
        <v>#DIV/0!</v>
      </c>
      <c r="R14" s="106">
        <f>MAX('CYCLE 4 DATA HERE'!J14:J20)</f>
        <v>0</v>
      </c>
      <c r="S14" s="11" t="str">
        <f t="shared" si="5"/>
        <v>Yes</v>
      </c>
      <c r="T14" s="14" t="e">
        <f t="shared" si="6"/>
        <v>#DIV/0!</v>
      </c>
      <c r="U14" s="258"/>
      <c r="V14" s="247"/>
      <c r="W14" s="257"/>
    </row>
    <row r="15" spans="2:25" ht="15" customHeight="1" x14ac:dyDescent="0.15">
      <c r="B15" s="236" t="s">
        <v>80</v>
      </c>
      <c r="C15" s="87" t="s">
        <v>81</v>
      </c>
      <c r="D15" s="88">
        <f>MAX('CYCLE 4 DATA HERE'!K4:K10)</f>
        <v>0</v>
      </c>
      <c r="E15" s="1" t="str">
        <f t="shared" si="0"/>
        <v>No</v>
      </c>
      <c r="F15" s="89">
        <f>COUNTIF('CYCLE 4 DATA HERE'!K4:K10, "&gt;=4")</f>
        <v>0</v>
      </c>
      <c r="G15" s="1" t="str">
        <f t="shared" si="1"/>
        <v>No</v>
      </c>
      <c r="H15" s="90" t="e">
        <f>AVERAGE('CYCLE 4 DATA HERE'!K4:K10)</f>
        <v>#DIV/0!</v>
      </c>
      <c r="I15" s="2" t="s">
        <v>70</v>
      </c>
      <c r="J15" s="91" t="e">
        <f>AVERAGE('CYCLE 4 DATA HERE'!K14:K20)</f>
        <v>#DIV/0!</v>
      </c>
      <c r="K15" s="3" t="s">
        <v>71</v>
      </c>
      <c r="L15" s="95" t="e">
        <f t="shared" si="2"/>
        <v>#DIV/0!</v>
      </c>
      <c r="M15" s="3" t="s">
        <v>72</v>
      </c>
      <c r="N15" s="114">
        <f>(MAX('CYCLE 1 DATA HERE'!C4:Z20,'CYCLE 2 DATA HERE'!C4:Z20, 'CYCLE 3 DATA HERE'!C4:Z20, 'CYCLE 4 DATA HERE'!C4:Z20)-1)</f>
        <v>-1</v>
      </c>
      <c r="O15" s="94" t="s">
        <v>71</v>
      </c>
      <c r="P15" s="95" t="e">
        <f t="shared" si="3"/>
        <v>#DIV/0!</v>
      </c>
      <c r="Q15" s="1" t="e">
        <f t="shared" si="4"/>
        <v>#DIV/0!</v>
      </c>
      <c r="R15" s="88">
        <f>MAX('CYCLE 4 DATA HERE'!K14:K20)</f>
        <v>0</v>
      </c>
      <c r="S15" s="1" t="str">
        <f t="shared" si="5"/>
        <v>Yes</v>
      </c>
      <c r="T15" s="4" t="e">
        <f t="shared" si="6"/>
        <v>#DIV/0!</v>
      </c>
      <c r="U15" s="15" t="s">
        <v>135</v>
      </c>
      <c r="V15" s="16" t="e">
        <f>IF((T15="Yes"),"Yes","No")</f>
        <v>#DIV/0!</v>
      </c>
      <c r="W15" s="237"/>
    </row>
    <row r="16" spans="2:25" ht="15" customHeight="1" x14ac:dyDescent="0.15">
      <c r="B16" s="223"/>
      <c r="C16" s="96" t="s">
        <v>82</v>
      </c>
      <c r="D16" s="97">
        <f>MAX('CYCLE 4 DATA HERE'!L4:L10)</f>
        <v>0</v>
      </c>
      <c r="E16" s="5" t="str">
        <f t="shared" si="0"/>
        <v>No</v>
      </c>
      <c r="F16" s="98">
        <f>COUNTIF('CYCLE 4 DATA HERE'!L4:L10, "&gt;=4")</f>
        <v>0</v>
      </c>
      <c r="G16" s="5" t="str">
        <f t="shared" si="1"/>
        <v>No</v>
      </c>
      <c r="H16" s="99" t="e">
        <f>AVERAGE('CYCLE 4 DATA HERE'!L4:L10)</f>
        <v>#DIV/0!</v>
      </c>
      <c r="I16" s="6" t="s">
        <v>70</v>
      </c>
      <c r="J16" s="100" t="e">
        <f>AVERAGE('CYCLE 4 DATA HERE'!L14:L20)</f>
        <v>#DIV/0!</v>
      </c>
      <c r="K16" s="7" t="s">
        <v>71</v>
      </c>
      <c r="L16" s="103" t="e">
        <f t="shared" si="2"/>
        <v>#DIV/0!</v>
      </c>
      <c r="M16" s="7" t="s">
        <v>72</v>
      </c>
      <c r="N16" s="115">
        <f>(MAX('CYCLE 1 DATA HERE'!C4:Z20,'CYCLE 2 DATA HERE'!C4:Z20, 'CYCLE 3 DATA HERE'!C4:Z20, 'CYCLE 4 DATA HERE'!C4:Z20)-1)</f>
        <v>-1</v>
      </c>
      <c r="O16" s="102" t="s">
        <v>71</v>
      </c>
      <c r="P16" s="103" t="e">
        <f t="shared" si="3"/>
        <v>#DIV/0!</v>
      </c>
      <c r="Q16" s="5" t="e">
        <f t="shared" si="4"/>
        <v>#DIV/0!</v>
      </c>
      <c r="R16" s="97">
        <f>MAX('CYCLE 4 DATA HERE'!L14:L20)</f>
        <v>0</v>
      </c>
      <c r="S16" s="5" t="str">
        <f t="shared" si="5"/>
        <v>Yes</v>
      </c>
      <c r="T16" s="8" t="e">
        <f t="shared" si="6"/>
        <v>#DIV/0!</v>
      </c>
      <c r="U16" s="9" t="s">
        <v>136</v>
      </c>
      <c r="V16" s="10" t="e">
        <f>IF((T16="Yes"),"Yes","No")</f>
        <v>#DIV/0!</v>
      </c>
      <c r="W16" s="237"/>
    </row>
    <row r="17" spans="2:23" ht="15" customHeight="1" x14ac:dyDescent="0.15">
      <c r="B17" s="223"/>
      <c r="C17" s="96" t="s">
        <v>83</v>
      </c>
      <c r="D17" s="97">
        <f>MAX('CYCLE 4 DATA HERE'!M4:M10)</f>
        <v>0</v>
      </c>
      <c r="E17" s="5" t="str">
        <f t="shared" si="0"/>
        <v>No</v>
      </c>
      <c r="F17" s="98">
        <f>COUNTIF('CYCLE 4 DATA HERE'!M4:M10, "&gt;=4")</f>
        <v>0</v>
      </c>
      <c r="G17" s="5" t="str">
        <f t="shared" si="1"/>
        <v>No</v>
      </c>
      <c r="H17" s="99" t="e">
        <f>AVERAGE('CYCLE 4 DATA HERE'!M4:M10)</f>
        <v>#DIV/0!</v>
      </c>
      <c r="I17" s="6" t="s">
        <v>70</v>
      </c>
      <c r="J17" s="100" t="e">
        <f>AVERAGE('CYCLE 4 DATA HERE'!M14:M20)</f>
        <v>#DIV/0!</v>
      </c>
      <c r="K17" s="7" t="s">
        <v>71</v>
      </c>
      <c r="L17" s="103" t="e">
        <f t="shared" si="2"/>
        <v>#DIV/0!</v>
      </c>
      <c r="M17" s="7" t="s">
        <v>72</v>
      </c>
      <c r="N17" s="115">
        <f>(MAX('CYCLE 1 DATA HERE'!C4:Z20,'CYCLE 2 DATA HERE'!C4:Z20, 'CYCLE 3 DATA HERE'!C4:Z20, 'CYCLE 4 DATA HERE'!C4:Z20)-1)</f>
        <v>-1</v>
      </c>
      <c r="O17" s="102" t="s">
        <v>71</v>
      </c>
      <c r="P17" s="103" t="e">
        <f t="shared" si="3"/>
        <v>#DIV/0!</v>
      </c>
      <c r="Q17" s="5" t="e">
        <f t="shared" si="4"/>
        <v>#DIV/0!</v>
      </c>
      <c r="R17" s="97">
        <f>MAX('CYCLE 4 DATA HERE'!M14:M20)</f>
        <v>0</v>
      </c>
      <c r="S17" s="5" t="str">
        <f t="shared" si="5"/>
        <v>Yes</v>
      </c>
      <c r="T17" s="8" t="e">
        <f t="shared" si="6"/>
        <v>#DIV/0!</v>
      </c>
      <c r="U17" s="17" t="s">
        <v>137</v>
      </c>
      <c r="V17" s="10" t="e">
        <f>IF((T17="Yes"),"Yes","No")</f>
        <v>#DIV/0!</v>
      </c>
      <c r="W17" s="237"/>
    </row>
    <row r="18" spans="2:23" ht="15" customHeight="1" x14ac:dyDescent="0.15">
      <c r="B18" s="223"/>
      <c r="C18" s="96" t="s">
        <v>84</v>
      </c>
      <c r="D18" s="97">
        <f>MAX('CYCLE 4 DATA HERE'!N4:N10)</f>
        <v>0</v>
      </c>
      <c r="E18" s="5" t="str">
        <f t="shared" si="0"/>
        <v>No</v>
      </c>
      <c r="F18" s="98">
        <f>COUNTIF('CYCLE 4 DATA HERE'!N4:N10, "&gt;=4")</f>
        <v>0</v>
      </c>
      <c r="G18" s="5" t="str">
        <f t="shared" si="1"/>
        <v>No</v>
      </c>
      <c r="H18" s="99" t="e">
        <f>AVERAGE('CYCLE 4 DATA HERE'!N4:N10)</f>
        <v>#DIV/0!</v>
      </c>
      <c r="I18" s="6" t="s">
        <v>70</v>
      </c>
      <c r="J18" s="100" t="e">
        <f>AVERAGE('CYCLE 4 DATA HERE'!N14:N20)</f>
        <v>#DIV/0!</v>
      </c>
      <c r="K18" s="7" t="s">
        <v>71</v>
      </c>
      <c r="L18" s="103" t="e">
        <f t="shared" si="2"/>
        <v>#DIV/0!</v>
      </c>
      <c r="M18" s="7" t="s">
        <v>72</v>
      </c>
      <c r="N18" s="115">
        <f>(MAX('CYCLE 1 DATA HERE'!C4:Z20,'CYCLE 2 DATA HERE'!C4:Z20, 'CYCLE 3 DATA HERE'!C4:Z20, 'CYCLE 4 DATA HERE'!C4:Z20)-1)</f>
        <v>-1</v>
      </c>
      <c r="O18" s="102" t="s">
        <v>71</v>
      </c>
      <c r="P18" s="103" t="e">
        <f t="shared" si="3"/>
        <v>#DIV/0!</v>
      </c>
      <c r="Q18" s="5" t="e">
        <f t="shared" si="4"/>
        <v>#DIV/0!</v>
      </c>
      <c r="R18" s="97">
        <f>MAX('CYCLE 4 DATA HERE'!N14:N20)</f>
        <v>0</v>
      </c>
      <c r="S18" s="5" t="str">
        <f t="shared" si="5"/>
        <v>Yes</v>
      </c>
      <c r="T18" s="8" t="e">
        <f t="shared" si="6"/>
        <v>#DIV/0!</v>
      </c>
      <c r="U18" s="238" t="s">
        <v>138</v>
      </c>
      <c r="V18" s="240" t="e">
        <f>IF((T18="Yes")+(T19="Yes"),"Yes","No")</f>
        <v>#DIV/0!</v>
      </c>
      <c r="W18" s="237"/>
    </row>
    <row r="19" spans="2:23" ht="15" customHeight="1" x14ac:dyDescent="0.15">
      <c r="B19" s="223"/>
      <c r="C19" s="96" t="s">
        <v>85</v>
      </c>
      <c r="D19" s="97">
        <f>MAX('CYCLE 4 DATA HERE'!O4:O10)</f>
        <v>0</v>
      </c>
      <c r="E19" s="5" t="str">
        <f t="shared" si="0"/>
        <v>No</v>
      </c>
      <c r="F19" s="98">
        <f>COUNTIF('CYCLE 4 DATA HERE'!O4:O10, "&gt;=4")</f>
        <v>0</v>
      </c>
      <c r="G19" s="5" t="str">
        <f t="shared" si="1"/>
        <v>No</v>
      </c>
      <c r="H19" s="99" t="e">
        <f>AVERAGE('CYCLE 4 DATA HERE'!O4:O10)</f>
        <v>#DIV/0!</v>
      </c>
      <c r="I19" s="6" t="s">
        <v>70</v>
      </c>
      <c r="J19" s="100" t="e">
        <f>AVERAGE('CYCLE 4 DATA HERE'!O14:O20)</f>
        <v>#DIV/0!</v>
      </c>
      <c r="K19" s="7" t="s">
        <v>71</v>
      </c>
      <c r="L19" s="103" t="e">
        <f t="shared" si="2"/>
        <v>#DIV/0!</v>
      </c>
      <c r="M19" s="7" t="s">
        <v>72</v>
      </c>
      <c r="N19" s="115">
        <f>(MAX('CYCLE 1 DATA HERE'!C4:Z20,'CYCLE 2 DATA HERE'!C4:Z20, 'CYCLE 3 DATA HERE'!C4:Z20, 'CYCLE 4 DATA HERE'!C4:Z20)-1)</f>
        <v>-1</v>
      </c>
      <c r="O19" s="102" t="s">
        <v>71</v>
      </c>
      <c r="P19" s="103" t="e">
        <f t="shared" si="3"/>
        <v>#DIV/0!</v>
      </c>
      <c r="Q19" s="5" t="e">
        <f t="shared" si="4"/>
        <v>#DIV/0!</v>
      </c>
      <c r="R19" s="97">
        <f>MAX('CYCLE 4 DATA HERE'!O14:O20)</f>
        <v>0</v>
      </c>
      <c r="S19" s="5" t="str">
        <f t="shared" si="5"/>
        <v>Yes</v>
      </c>
      <c r="T19" s="8" t="e">
        <f t="shared" si="6"/>
        <v>#DIV/0!</v>
      </c>
      <c r="U19" s="239"/>
      <c r="V19" s="241"/>
      <c r="W19" s="237"/>
    </row>
    <row r="20" spans="2:23" ht="15" customHeight="1" x14ac:dyDescent="0.15">
      <c r="B20" s="223"/>
      <c r="C20" s="96" t="s">
        <v>86</v>
      </c>
      <c r="D20" s="97">
        <f>MAX('CYCLE 4 DATA HERE'!P4:P10)</f>
        <v>0</v>
      </c>
      <c r="E20" s="5" t="str">
        <f t="shared" si="0"/>
        <v>No</v>
      </c>
      <c r="F20" s="98">
        <f>COUNTIF('CYCLE 4 DATA HERE'!P4:P10, "&gt;=4")</f>
        <v>0</v>
      </c>
      <c r="G20" s="5" t="str">
        <f t="shared" si="1"/>
        <v>No</v>
      </c>
      <c r="H20" s="99" t="e">
        <f>AVERAGE('CYCLE 4 DATA HERE'!P4:P10)</f>
        <v>#DIV/0!</v>
      </c>
      <c r="I20" s="6" t="s">
        <v>70</v>
      </c>
      <c r="J20" s="100" t="e">
        <f>AVERAGE('CYCLE 4 DATA HERE'!P14:P20)</f>
        <v>#DIV/0!</v>
      </c>
      <c r="K20" s="7" t="s">
        <v>71</v>
      </c>
      <c r="L20" s="103" t="e">
        <f t="shared" si="2"/>
        <v>#DIV/0!</v>
      </c>
      <c r="M20" s="7" t="s">
        <v>72</v>
      </c>
      <c r="N20" s="115">
        <f>(MAX('CYCLE 1 DATA HERE'!C4:Z20,'CYCLE 2 DATA HERE'!C4:Z20, 'CYCLE 3 DATA HERE'!C4:Z20, 'CYCLE 4 DATA HERE'!C4:Z20)-1)</f>
        <v>-1</v>
      </c>
      <c r="O20" s="102" t="s">
        <v>71</v>
      </c>
      <c r="P20" s="103" t="e">
        <f t="shared" si="3"/>
        <v>#DIV/0!</v>
      </c>
      <c r="Q20" s="5" t="e">
        <f t="shared" si="4"/>
        <v>#DIV/0!</v>
      </c>
      <c r="R20" s="97">
        <f>MAX('CYCLE 4 DATA HERE'!P14:P20)</f>
        <v>0</v>
      </c>
      <c r="S20" s="5" t="str">
        <f t="shared" si="5"/>
        <v>Yes</v>
      </c>
      <c r="T20" s="8" t="e">
        <f t="shared" si="6"/>
        <v>#DIV/0!</v>
      </c>
      <c r="U20" s="242" t="s">
        <v>139</v>
      </c>
      <c r="V20" s="240" t="e">
        <f>IF((T20="Yes")+(T21="Yes"),"Yes","No")</f>
        <v>#DIV/0!</v>
      </c>
      <c r="W20" s="237"/>
    </row>
    <row r="21" spans="2:23" ht="15" customHeight="1" x14ac:dyDescent="0.15">
      <c r="B21" s="223"/>
      <c r="C21" s="96" t="s">
        <v>87</v>
      </c>
      <c r="D21" s="97">
        <f>MAX('CYCLE 4 DATA HERE'!Q4:Q10)</f>
        <v>0</v>
      </c>
      <c r="E21" s="5" t="str">
        <f t="shared" si="0"/>
        <v>No</v>
      </c>
      <c r="F21" s="98">
        <f>COUNTIF('CYCLE 4 DATA HERE'!Q4:Q10, "&gt;=4")</f>
        <v>0</v>
      </c>
      <c r="G21" s="5" t="str">
        <f t="shared" si="1"/>
        <v>No</v>
      </c>
      <c r="H21" s="99" t="e">
        <f>AVERAGE('CYCLE 4 DATA HERE'!Q4:Q10)</f>
        <v>#DIV/0!</v>
      </c>
      <c r="I21" s="6" t="s">
        <v>70</v>
      </c>
      <c r="J21" s="100" t="e">
        <f>AVERAGE('CYCLE 4 DATA HERE'!Q14:Q20)</f>
        <v>#DIV/0!</v>
      </c>
      <c r="K21" s="7" t="s">
        <v>71</v>
      </c>
      <c r="L21" s="103" t="e">
        <f t="shared" si="2"/>
        <v>#DIV/0!</v>
      </c>
      <c r="M21" s="7" t="s">
        <v>72</v>
      </c>
      <c r="N21" s="115">
        <f>(MAX('CYCLE 1 DATA HERE'!C4:Z20,'CYCLE 2 DATA HERE'!C4:Z20, 'CYCLE 3 DATA HERE'!C4:Z20, 'CYCLE 4 DATA HERE'!C4:Z20)-1)</f>
        <v>-1</v>
      </c>
      <c r="O21" s="102" t="s">
        <v>71</v>
      </c>
      <c r="P21" s="103" t="e">
        <f t="shared" si="3"/>
        <v>#DIV/0!</v>
      </c>
      <c r="Q21" s="5" t="e">
        <f t="shared" si="4"/>
        <v>#DIV/0!</v>
      </c>
      <c r="R21" s="97">
        <f>MAX('CYCLE 4 DATA HERE'!Q14:Q20)</f>
        <v>0</v>
      </c>
      <c r="S21" s="5" t="str">
        <f t="shared" si="5"/>
        <v>Yes</v>
      </c>
      <c r="T21" s="8" t="e">
        <f t="shared" si="6"/>
        <v>#DIV/0!</v>
      </c>
      <c r="U21" s="243"/>
      <c r="V21" s="241"/>
      <c r="W21" s="237"/>
    </row>
    <row r="22" spans="2:23" ht="15" customHeight="1" x14ac:dyDescent="0.15">
      <c r="B22" s="223"/>
      <c r="C22" s="96" t="s">
        <v>88</v>
      </c>
      <c r="D22" s="97">
        <f>MAX('CYCLE 4 DATA HERE'!R4:R10)</f>
        <v>0</v>
      </c>
      <c r="E22" s="5" t="str">
        <f t="shared" si="0"/>
        <v>No</v>
      </c>
      <c r="F22" s="98">
        <f>COUNTIF('CYCLE 4 DATA HERE'!R4:R10, "&gt;=4")</f>
        <v>0</v>
      </c>
      <c r="G22" s="5" t="str">
        <f t="shared" si="1"/>
        <v>No</v>
      </c>
      <c r="H22" s="99" t="e">
        <f>AVERAGE('CYCLE 4 DATA HERE'!R4:R10)</f>
        <v>#DIV/0!</v>
      </c>
      <c r="I22" s="6" t="s">
        <v>70</v>
      </c>
      <c r="J22" s="100" t="e">
        <f>AVERAGE('CYCLE 4 DATA HERE'!R14:R20)</f>
        <v>#DIV/0!</v>
      </c>
      <c r="K22" s="7" t="s">
        <v>71</v>
      </c>
      <c r="L22" s="103" t="e">
        <f t="shared" si="2"/>
        <v>#DIV/0!</v>
      </c>
      <c r="M22" s="7" t="s">
        <v>72</v>
      </c>
      <c r="N22" s="115">
        <f>(MAX('CYCLE 1 DATA HERE'!C4:Z20,'CYCLE 2 DATA HERE'!C4:Z20, 'CYCLE 3 DATA HERE'!C4:Z20, 'CYCLE 4 DATA HERE'!C4:Z20)-1)</f>
        <v>-1</v>
      </c>
      <c r="O22" s="102" t="s">
        <v>71</v>
      </c>
      <c r="P22" s="103" t="e">
        <f t="shared" si="3"/>
        <v>#DIV/0!</v>
      </c>
      <c r="Q22" s="5" t="e">
        <f t="shared" si="4"/>
        <v>#DIV/0!</v>
      </c>
      <c r="R22" s="97">
        <f>MAX('CYCLE 4 DATA HERE'!R14:R20)</f>
        <v>0</v>
      </c>
      <c r="S22" s="5" t="str">
        <f t="shared" si="5"/>
        <v>Yes</v>
      </c>
      <c r="T22" s="8" t="e">
        <f t="shared" si="6"/>
        <v>#DIV/0!</v>
      </c>
      <c r="U22" s="238" t="s">
        <v>140</v>
      </c>
      <c r="V22" s="240" t="e">
        <f>IF((T22="Yes")+(T23="Yes"),"Yes","No")</f>
        <v>#DIV/0!</v>
      </c>
      <c r="W22" s="237"/>
    </row>
    <row r="23" spans="2:23" ht="15" customHeight="1" x14ac:dyDescent="0.15">
      <c r="B23" s="223"/>
      <c r="C23" s="96" t="s">
        <v>89</v>
      </c>
      <c r="D23" s="97">
        <f>MAX('CYCLE 4 DATA HERE'!S4:S10)</f>
        <v>0</v>
      </c>
      <c r="E23" s="5" t="str">
        <f t="shared" si="0"/>
        <v>No</v>
      </c>
      <c r="F23" s="98">
        <f>COUNTIF('CYCLE 4 DATA HERE'!S4:S10, "&gt;=4")</f>
        <v>0</v>
      </c>
      <c r="G23" s="5" t="str">
        <f t="shared" si="1"/>
        <v>No</v>
      </c>
      <c r="H23" s="99" t="e">
        <f>AVERAGE('CYCLE 4 DATA HERE'!S4:S10)</f>
        <v>#DIV/0!</v>
      </c>
      <c r="I23" s="6" t="s">
        <v>70</v>
      </c>
      <c r="J23" s="100" t="e">
        <f>AVERAGE('CYCLE 4 DATA HERE'!S14:S20)</f>
        <v>#DIV/0!</v>
      </c>
      <c r="K23" s="7" t="s">
        <v>71</v>
      </c>
      <c r="L23" s="103" t="e">
        <f t="shared" si="2"/>
        <v>#DIV/0!</v>
      </c>
      <c r="M23" s="7" t="s">
        <v>72</v>
      </c>
      <c r="N23" s="115">
        <f>(MAX('CYCLE 1 DATA HERE'!C4:Z20,'CYCLE 2 DATA HERE'!C4:Z20, 'CYCLE 3 DATA HERE'!C4:Z20, 'CYCLE 4 DATA HERE'!C4:Z20)-1)</f>
        <v>-1</v>
      </c>
      <c r="O23" s="102" t="s">
        <v>71</v>
      </c>
      <c r="P23" s="103" t="e">
        <f t="shared" si="3"/>
        <v>#DIV/0!</v>
      </c>
      <c r="Q23" s="5" t="e">
        <f t="shared" si="4"/>
        <v>#DIV/0!</v>
      </c>
      <c r="R23" s="97">
        <f>MAX('CYCLE 4 DATA HERE'!S14:S20)</f>
        <v>0</v>
      </c>
      <c r="S23" s="5" t="str">
        <f t="shared" si="5"/>
        <v>Yes</v>
      </c>
      <c r="T23" s="8" t="e">
        <f t="shared" si="6"/>
        <v>#DIV/0!</v>
      </c>
      <c r="U23" s="239"/>
      <c r="V23" s="241"/>
      <c r="W23" s="237"/>
    </row>
    <row r="24" spans="2:23" ht="15" customHeight="1" x14ac:dyDescent="0.15">
      <c r="B24" s="223"/>
      <c r="C24" s="96" t="s">
        <v>90</v>
      </c>
      <c r="D24" s="97">
        <f>MAX('CYCLE 4 DATA HERE'!T4:T10)</f>
        <v>0</v>
      </c>
      <c r="E24" s="5" t="str">
        <f t="shared" si="0"/>
        <v>No</v>
      </c>
      <c r="F24" s="98">
        <f>COUNTIF('CYCLE 4 DATA HERE'!T4:T10, "&gt;=4")</f>
        <v>0</v>
      </c>
      <c r="G24" s="5" t="str">
        <f t="shared" si="1"/>
        <v>No</v>
      </c>
      <c r="H24" s="99" t="e">
        <f>AVERAGE('CYCLE 4 DATA HERE'!T4:T10)</f>
        <v>#DIV/0!</v>
      </c>
      <c r="I24" s="6" t="s">
        <v>70</v>
      </c>
      <c r="J24" s="100" t="e">
        <f>AVERAGE('CYCLE 4 DATA HERE'!T14:T20)</f>
        <v>#DIV/0!</v>
      </c>
      <c r="K24" s="7" t="s">
        <v>71</v>
      </c>
      <c r="L24" s="103" t="e">
        <f t="shared" si="2"/>
        <v>#DIV/0!</v>
      </c>
      <c r="M24" s="7" t="s">
        <v>72</v>
      </c>
      <c r="N24" s="115">
        <f>(MAX('CYCLE 1 DATA HERE'!C4:Z20,'CYCLE 2 DATA HERE'!C4:Z20, 'CYCLE 3 DATA HERE'!C4:Z20, 'CYCLE 4 DATA HERE'!C4:Z20)-1)</f>
        <v>-1</v>
      </c>
      <c r="O24" s="102" t="s">
        <v>71</v>
      </c>
      <c r="P24" s="103" t="e">
        <f t="shared" si="3"/>
        <v>#DIV/0!</v>
      </c>
      <c r="Q24" s="5" t="e">
        <f t="shared" si="4"/>
        <v>#DIV/0!</v>
      </c>
      <c r="R24" s="97">
        <f>MAX('CYCLE 4 DATA HERE'!T14:T20)</f>
        <v>0</v>
      </c>
      <c r="S24" s="5" t="str">
        <f t="shared" si="5"/>
        <v>Yes</v>
      </c>
      <c r="T24" s="8" t="e">
        <f t="shared" si="6"/>
        <v>#DIV/0!</v>
      </c>
      <c r="U24" s="242" t="s">
        <v>141</v>
      </c>
      <c r="V24" s="240" t="e">
        <f>IF((T24="Yes")+(T25="Yes")+(T27="Yes"),"Yes","No")</f>
        <v>#DIV/0!</v>
      </c>
      <c r="W24" s="237"/>
    </row>
    <row r="25" spans="2:23" ht="15" customHeight="1" x14ac:dyDescent="0.15">
      <c r="B25" s="223"/>
      <c r="C25" s="96" t="s">
        <v>91</v>
      </c>
      <c r="D25" s="97">
        <f>MAX('CYCLE 4 DATA HERE'!U4:U10)</f>
        <v>0</v>
      </c>
      <c r="E25" s="5" t="str">
        <f t="shared" si="0"/>
        <v>No</v>
      </c>
      <c r="F25" s="98">
        <f>COUNTIF('CYCLE 4 DATA HERE'!U4:U10, "&gt;=4")</f>
        <v>0</v>
      </c>
      <c r="G25" s="5" t="str">
        <f t="shared" si="1"/>
        <v>No</v>
      </c>
      <c r="H25" s="99" t="e">
        <f>AVERAGE('CYCLE 4 DATA HERE'!U4:U10)</f>
        <v>#DIV/0!</v>
      </c>
      <c r="I25" s="6" t="s">
        <v>70</v>
      </c>
      <c r="J25" s="100" t="e">
        <f>AVERAGE('CYCLE 4 DATA HERE'!U14:U20)</f>
        <v>#DIV/0!</v>
      </c>
      <c r="K25" s="7" t="s">
        <v>71</v>
      </c>
      <c r="L25" s="103" t="e">
        <f t="shared" si="2"/>
        <v>#DIV/0!</v>
      </c>
      <c r="M25" s="7" t="s">
        <v>72</v>
      </c>
      <c r="N25" s="115">
        <f>(MAX('CYCLE 1 DATA HERE'!C4:Z20,'CYCLE 2 DATA HERE'!C4:Z20, 'CYCLE 3 DATA HERE'!C4:Z20, 'CYCLE 4 DATA HERE'!C4:Z20)-1)</f>
        <v>-1</v>
      </c>
      <c r="O25" s="102" t="s">
        <v>71</v>
      </c>
      <c r="P25" s="103" t="e">
        <f t="shared" si="3"/>
        <v>#DIV/0!</v>
      </c>
      <c r="Q25" s="5" t="e">
        <f t="shared" si="4"/>
        <v>#DIV/0!</v>
      </c>
      <c r="R25" s="97">
        <f>MAX('CYCLE 4 DATA HERE'!U14:U20)</f>
        <v>0</v>
      </c>
      <c r="S25" s="5" t="str">
        <f t="shared" si="5"/>
        <v>Yes</v>
      </c>
      <c r="T25" s="8" t="e">
        <f t="shared" si="6"/>
        <v>#DIV/0!</v>
      </c>
      <c r="U25" s="244"/>
      <c r="V25" s="246"/>
      <c r="W25" s="237"/>
    </row>
    <row r="26" spans="2:23" ht="15" customHeight="1" x14ac:dyDescent="0.15">
      <c r="B26" s="223"/>
      <c r="C26" s="96" t="s">
        <v>92</v>
      </c>
      <c r="D26" s="97">
        <f>MAX('CYCLE 4 DATA HERE'!V4:V10)</f>
        <v>0</v>
      </c>
      <c r="E26" s="116"/>
      <c r="F26" s="98">
        <f>COUNTIF('CYCLE 4 DATA HERE'!V4:V10, "&gt;=4")</f>
        <v>0</v>
      </c>
      <c r="G26" s="116"/>
      <c r="H26" s="99" t="e">
        <f>AVERAGE('CYCLE 4 DATA HERE'!V4:V10)</f>
        <v>#DIV/0!</v>
      </c>
      <c r="I26" s="6" t="s">
        <v>70</v>
      </c>
      <c r="J26" s="100" t="e">
        <f>AVERAGE('CYCLE 4 DATA HERE'!V14:V20)</f>
        <v>#DIV/0!</v>
      </c>
      <c r="K26" s="117"/>
      <c r="L26" s="103" t="e">
        <f t="shared" si="2"/>
        <v>#DIV/0!</v>
      </c>
      <c r="M26" s="117" t="s">
        <v>72</v>
      </c>
      <c r="N26" s="115">
        <f>(MAX('CYCLE 1 DATA HERE'!C4:Z20,'CYCLE 2 DATA HERE'!C4:Z20, 'CYCLE 3 DATA HERE'!C4:Z20, 'CYCLE 4 DATA HERE'!C4:Z20)-1)</f>
        <v>-1</v>
      </c>
      <c r="O26" s="102" t="s">
        <v>71</v>
      </c>
      <c r="P26" s="103" t="e">
        <f t="shared" si="3"/>
        <v>#DIV/0!</v>
      </c>
      <c r="Q26" s="118"/>
      <c r="R26" s="97">
        <f>MAX('CYCLE 4 DATA HERE'!V14:V20)</f>
        <v>0</v>
      </c>
      <c r="S26" s="119"/>
      <c r="T26" s="120"/>
      <c r="U26" s="244"/>
      <c r="V26" s="246"/>
      <c r="W26" s="237"/>
    </row>
    <row r="27" spans="2:23" ht="15" customHeight="1" thickBot="1" x14ac:dyDescent="0.2">
      <c r="B27" s="224"/>
      <c r="C27" s="105" t="s">
        <v>93</v>
      </c>
      <c r="D27" s="106">
        <f>MAX('CYCLE 4 DATA HERE'!W4:W10)</f>
        <v>0</v>
      </c>
      <c r="E27" s="11" t="str">
        <f>IF(D27&gt;=4,"Yes","No")</f>
        <v>No</v>
      </c>
      <c r="F27" s="107">
        <f>COUNTIF('CYCLE 4 DATA HERE'!W4:W10, "&gt;=4")</f>
        <v>0</v>
      </c>
      <c r="G27" s="11" t="str">
        <f>IF(F27&gt;=2,"Yes","No")</f>
        <v>No</v>
      </c>
      <c r="H27" s="108" t="e">
        <f>AVERAGE('CYCLE 4 DATA HERE'!W4:W10)</f>
        <v>#DIV/0!</v>
      </c>
      <c r="I27" s="12" t="s">
        <v>70</v>
      </c>
      <c r="J27" s="109" t="e">
        <f>AVERAGE('CYCLE 4 DATA HERE'!W14:W20)</f>
        <v>#DIV/0!</v>
      </c>
      <c r="K27" s="13" t="s">
        <v>71</v>
      </c>
      <c r="L27" s="110" t="e">
        <f t="shared" si="2"/>
        <v>#DIV/0!</v>
      </c>
      <c r="M27" s="13" t="s">
        <v>72</v>
      </c>
      <c r="N27" s="112">
        <f>(MAX('CYCLE 1 DATA HERE'!C4:Z20,'CYCLE 2 DATA HERE'!C4:Z20, 'CYCLE 3 DATA HERE'!C4:Z20, 'CYCLE 4 DATA HERE'!C4:Z20)-1)</f>
        <v>-1</v>
      </c>
      <c r="O27" s="113" t="s">
        <v>71</v>
      </c>
      <c r="P27" s="110" t="e">
        <f t="shared" si="3"/>
        <v>#DIV/0!</v>
      </c>
      <c r="Q27" s="11" t="e">
        <f>IF(P27&gt;=30,"Yes","No")</f>
        <v>#DIV/0!</v>
      </c>
      <c r="R27" s="106">
        <f>MAX('CYCLE 4 DATA HERE'!W14:W20)</f>
        <v>0</v>
      </c>
      <c r="S27" s="11" t="str">
        <f>IF(R27&lt;=3,"Yes","No")</f>
        <v>Yes</v>
      </c>
      <c r="T27" s="14" t="e">
        <f>IF((E27="No")+(G27="No")+(Q27="No")+(S27="No"),"No","Yes")</f>
        <v>#DIV/0!</v>
      </c>
      <c r="U27" s="245"/>
      <c r="V27" s="247"/>
      <c r="W27" s="237"/>
    </row>
    <row r="28" spans="2:23" ht="17" customHeight="1" x14ac:dyDescent="0.15">
      <c r="B28" s="223" t="s">
        <v>94</v>
      </c>
      <c r="C28" s="121" t="s">
        <v>95</v>
      </c>
      <c r="D28" s="122">
        <f>MAX('CYCLE 4 DATA HERE'!X4:X10)</f>
        <v>0</v>
      </c>
      <c r="E28" s="123"/>
      <c r="F28" s="124">
        <f>COUNTIF('CYCLE 4 DATA HERE'!X4:X10, "&gt;=4")</f>
        <v>0</v>
      </c>
      <c r="G28" s="123"/>
      <c r="H28" s="125" t="e">
        <f>AVERAGE('CYCLE 4 DATA HERE'!X4:X10)</f>
        <v>#DIV/0!</v>
      </c>
      <c r="I28" s="126" t="s">
        <v>70</v>
      </c>
      <c r="J28" s="127" t="e">
        <f>AVERAGE('CYCLE 4 DATA HERE'!X14:X20)</f>
        <v>#DIV/0!</v>
      </c>
      <c r="K28" s="126" t="s">
        <v>71</v>
      </c>
      <c r="L28" s="128" t="e">
        <f t="shared" si="2"/>
        <v>#DIV/0!</v>
      </c>
      <c r="M28" s="126" t="s">
        <v>72</v>
      </c>
      <c r="N28" s="129">
        <f>(MAX('CYCLE 1 DATA HERE'!C4:Z20,'CYCLE 2 DATA HERE'!C4:Z20, 'CYCLE 3 DATA HERE'!C4:Z20, 'CYCLE 4 DATA HERE'!C4:Z20)-1)</f>
        <v>-1</v>
      </c>
      <c r="O28" s="130" t="s">
        <v>71</v>
      </c>
      <c r="P28" s="128" t="e">
        <f t="shared" si="3"/>
        <v>#DIV/0!</v>
      </c>
      <c r="Q28" s="123"/>
      <c r="R28" s="122">
        <f>MAX('CYCLE 4 DATA HERE'!X14:X20)</f>
        <v>0</v>
      </c>
      <c r="S28" s="123"/>
      <c r="T28" s="131"/>
      <c r="U28" s="225"/>
      <c r="V28" s="226"/>
      <c r="W28" s="229"/>
    </row>
    <row r="29" spans="2:23" ht="17" customHeight="1" x14ac:dyDescent="0.15">
      <c r="B29" s="223"/>
      <c r="C29" s="132" t="s">
        <v>96</v>
      </c>
      <c r="D29" s="133">
        <f>MAX('CYCLE 4 DATA HERE'!Y4:Y10)</f>
        <v>0</v>
      </c>
      <c r="E29" s="134"/>
      <c r="F29" s="135">
        <f>COUNTIF('CYCLE 4 DATA HERE'!Y4:Y10, "&gt;=4")</f>
        <v>0</v>
      </c>
      <c r="G29" s="134"/>
      <c r="H29" s="136" t="e">
        <f>AVERAGE('CYCLE 4 DATA HERE'!Y4:Y10)</f>
        <v>#DIV/0!</v>
      </c>
      <c r="I29" s="137" t="s">
        <v>70</v>
      </c>
      <c r="J29" s="138" t="e">
        <f>AVERAGE('CYCLE 4 DATA HERE'!Y14:Y20)</f>
        <v>#DIV/0!</v>
      </c>
      <c r="K29" s="137" t="s">
        <v>71</v>
      </c>
      <c r="L29" s="139" t="e">
        <f t="shared" si="2"/>
        <v>#DIV/0!</v>
      </c>
      <c r="M29" s="137" t="s">
        <v>72</v>
      </c>
      <c r="N29" s="140">
        <f>(MAX('CYCLE 1 DATA HERE'!C4:Z20,'CYCLE 2 DATA HERE'!C4:Z20, 'CYCLE 3 DATA HERE'!C4:Z20, 'CYCLE 4 DATA HERE'!C4:Z20)-1)</f>
        <v>-1</v>
      </c>
      <c r="O29" s="141" t="s">
        <v>71</v>
      </c>
      <c r="P29" s="139" t="e">
        <f t="shared" si="3"/>
        <v>#DIV/0!</v>
      </c>
      <c r="Q29" s="134"/>
      <c r="R29" s="133">
        <f>MAX('CYCLE 4 DATA HERE'!Y14:Y20)</f>
        <v>0</v>
      </c>
      <c r="S29" s="134"/>
      <c r="T29" s="142"/>
      <c r="U29" s="225"/>
      <c r="V29" s="226"/>
      <c r="W29" s="229"/>
    </row>
    <row r="30" spans="2:23" ht="17" customHeight="1" thickBot="1" x14ac:dyDescent="0.2">
      <c r="B30" s="224"/>
      <c r="C30" s="143" t="s">
        <v>97</v>
      </c>
      <c r="D30" s="144">
        <f>MAX('CYCLE 4 DATA HERE'!Z4:Z10)</f>
        <v>0</v>
      </c>
      <c r="E30" s="145"/>
      <c r="F30" s="146">
        <f>COUNTIF('CYCLE 4 DATA HERE'!Z4:Z10, "&gt;=4")</f>
        <v>0</v>
      </c>
      <c r="G30" s="145"/>
      <c r="H30" s="147" t="e">
        <f>AVERAGE('CYCLE 4 DATA HERE'!Z4:Z10)</f>
        <v>#DIV/0!</v>
      </c>
      <c r="I30" s="148" t="s">
        <v>70</v>
      </c>
      <c r="J30" s="149" t="e">
        <f>AVERAGE('CYCLE 4 DATA HERE'!Z14:Z20)</f>
        <v>#DIV/0!</v>
      </c>
      <c r="K30" s="148" t="s">
        <v>71</v>
      </c>
      <c r="L30" s="150" t="e">
        <f t="shared" si="2"/>
        <v>#DIV/0!</v>
      </c>
      <c r="M30" s="148" t="s">
        <v>72</v>
      </c>
      <c r="N30" s="151">
        <f>(MAX('CYCLE 1 DATA HERE'!C4:Z20,'CYCLE 2 DATA HERE'!C4:Z20, 'CYCLE 3 DATA HERE'!C4:Z20, 'CYCLE 4 DATA HERE'!C4:Z20)-1)</f>
        <v>-1</v>
      </c>
      <c r="O30" s="152" t="s">
        <v>71</v>
      </c>
      <c r="P30" s="150" t="e">
        <f t="shared" si="3"/>
        <v>#DIV/0!</v>
      </c>
      <c r="Q30" s="145"/>
      <c r="R30" s="144">
        <f>MAX('CYCLE 4 DATA HERE'!Z14:Z20)</f>
        <v>0</v>
      </c>
      <c r="S30" s="145"/>
      <c r="T30" s="153"/>
      <c r="U30" s="227"/>
      <c r="V30" s="228"/>
      <c r="W30" s="230"/>
    </row>
    <row r="31" spans="2:23" ht="17.25" customHeight="1" thickBot="1" x14ac:dyDescent="0.2">
      <c r="B31" s="231" t="s">
        <v>98</v>
      </c>
      <c r="C31" s="232"/>
      <c r="D31" s="233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4"/>
    </row>
    <row r="32" spans="2:23" s="154" customFormat="1" ht="34.5" customHeight="1" thickBot="1" x14ac:dyDescent="0.2">
      <c r="B32" s="248" t="s">
        <v>150</v>
      </c>
      <c r="C32" s="251"/>
      <c r="D32" s="18">
        <f>COUNTIF(E7:E27, "Yes")</f>
        <v>0</v>
      </c>
      <c r="E32" s="248" t="s">
        <v>149</v>
      </c>
      <c r="F32" s="235"/>
      <c r="G32" s="235"/>
      <c r="H32" s="251"/>
      <c r="I32" s="249">
        <f>COUNTIF(G7:G27, "Yes")</f>
        <v>0</v>
      </c>
      <c r="J32" s="250"/>
      <c r="K32" s="252"/>
      <c r="L32" s="248" t="s">
        <v>151</v>
      </c>
      <c r="M32" s="235"/>
      <c r="N32" s="235"/>
      <c r="O32" s="235"/>
      <c r="P32" s="235"/>
      <c r="Q32" s="251"/>
      <c r="R32" s="249">
        <f>COUNTIF(Q7:Q27, "Yes")</f>
        <v>0</v>
      </c>
      <c r="S32" s="252"/>
      <c r="T32" s="248" t="s">
        <v>152</v>
      </c>
      <c r="U32" s="235"/>
      <c r="V32" s="251"/>
      <c r="W32" s="18">
        <f>COUNTIF(S7:S27, "Yes")</f>
        <v>20</v>
      </c>
    </row>
    <row r="33" spans="2:23" ht="18.75" customHeight="1" thickBot="1" x14ac:dyDescent="0.2">
      <c r="B33" s="207" t="s">
        <v>99</v>
      </c>
      <c r="C33" s="208"/>
      <c r="D33" s="209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10"/>
    </row>
    <row r="34" spans="2:23" ht="18.75" customHeight="1" thickBot="1" x14ac:dyDescent="0.2">
      <c r="B34" s="200" t="s">
        <v>100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11" t="e">
        <f>IF((W7="Yes"),"Yes","No")</f>
        <v>#DIV/0!</v>
      </c>
      <c r="W34" s="212"/>
    </row>
    <row r="35" spans="2:23" ht="29.25" customHeight="1" x14ac:dyDescent="0.15">
      <c r="B35" s="213" t="s">
        <v>101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5"/>
      <c r="V35" s="19" t="s">
        <v>102</v>
      </c>
      <c r="W35" s="219" t="str">
        <f>IF((V36&gt;=5),"Yes","No")</f>
        <v>No</v>
      </c>
    </row>
    <row r="36" spans="2:23" ht="15" customHeight="1" thickBot="1" x14ac:dyDescent="0.2"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8"/>
      <c r="V36" s="20">
        <f>COUNTIF(V7:V27, "Yes")</f>
        <v>0</v>
      </c>
      <c r="W36" s="220"/>
    </row>
    <row r="37" spans="2:23" ht="21.75" customHeight="1" thickBot="1" x14ac:dyDescent="0.2">
      <c r="B37" s="200" t="s">
        <v>103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2"/>
      <c r="V37" s="221" t="s">
        <v>104</v>
      </c>
      <c r="W37" s="222"/>
    </row>
    <row r="38" spans="2:23" ht="22.5" customHeight="1" thickBot="1" x14ac:dyDescent="0.2">
      <c r="B38" s="200" t="s">
        <v>105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2"/>
      <c r="V38" s="203" t="s">
        <v>106</v>
      </c>
      <c r="W38" s="204"/>
    </row>
    <row r="39" spans="2:23" ht="23.25" customHeight="1" thickBot="1" x14ac:dyDescent="0.2">
      <c r="B39" s="200" t="s">
        <v>107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2"/>
      <c r="V39" s="205" t="s">
        <v>108</v>
      </c>
      <c r="W39" s="206"/>
    </row>
    <row r="56" spans="14:14" x14ac:dyDescent="0.15">
      <c r="N56" s="77" t="s">
        <v>109</v>
      </c>
    </row>
  </sheetData>
  <sheetProtection sheet="1" objects="1" scenarios="1" selectLockedCells="1"/>
  <mergeCells count="66">
    <mergeCell ref="V5:V6"/>
    <mergeCell ref="W5:W6"/>
    <mergeCell ref="B6:C6"/>
    <mergeCell ref="B1:W1"/>
    <mergeCell ref="B3:C4"/>
    <mergeCell ref="D3:G3"/>
    <mergeCell ref="H3:S3"/>
    <mergeCell ref="T3:W3"/>
    <mergeCell ref="D4:E4"/>
    <mergeCell ref="F4:G4"/>
    <mergeCell ref="H4:Q4"/>
    <mergeCell ref="R4:S4"/>
    <mergeCell ref="L6:M6"/>
    <mergeCell ref="N6:O6"/>
    <mergeCell ref="U4:U6"/>
    <mergeCell ref="L5:M5"/>
    <mergeCell ref="N5:O5"/>
    <mergeCell ref="Q5:Q6"/>
    <mergeCell ref="S5:S6"/>
    <mergeCell ref="T5:T6"/>
    <mergeCell ref="B5:C5"/>
    <mergeCell ref="E5:E6"/>
    <mergeCell ref="G5:G6"/>
    <mergeCell ref="H5:I5"/>
    <mergeCell ref="J5:K5"/>
    <mergeCell ref="H6:I6"/>
    <mergeCell ref="J6:K6"/>
    <mergeCell ref="B7:B14"/>
    <mergeCell ref="U7:U9"/>
    <mergeCell ref="V7:V9"/>
    <mergeCell ref="W7:W14"/>
    <mergeCell ref="U11:U12"/>
    <mergeCell ref="V11:V12"/>
    <mergeCell ref="U13:U14"/>
    <mergeCell ref="V13:V14"/>
    <mergeCell ref="B15:B27"/>
    <mergeCell ref="W15:W27"/>
    <mergeCell ref="U18:U19"/>
    <mergeCell ref="V18:V19"/>
    <mergeCell ref="U20:U21"/>
    <mergeCell ref="V20:V21"/>
    <mergeCell ref="U22:U23"/>
    <mergeCell ref="V22:V23"/>
    <mergeCell ref="U24:U27"/>
    <mergeCell ref="V24:V27"/>
    <mergeCell ref="B28:B30"/>
    <mergeCell ref="U28:V30"/>
    <mergeCell ref="W28:W30"/>
    <mergeCell ref="B31:W31"/>
    <mergeCell ref="B32:C32"/>
    <mergeCell ref="E32:H32"/>
    <mergeCell ref="I32:K32"/>
    <mergeCell ref="L32:Q32"/>
    <mergeCell ref="R32:S32"/>
    <mergeCell ref="T32:V32"/>
    <mergeCell ref="B38:U38"/>
    <mergeCell ref="V38:W38"/>
    <mergeCell ref="B39:U39"/>
    <mergeCell ref="V39:W39"/>
    <mergeCell ref="B33:W33"/>
    <mergeCell ref="B34:U34"/>
    <mergeCell ref="V34:W34"/>
    <mergeCell ref="B35:U36"/>
    <mergeCell ref="W35:W36"/>
    <mergeCell ref="B37:U37"/>
    <mergeCell ref="V37:W37"/>
  </mergeCells>
  <conditionalFormatting sqref="V37:W37">
    <cfRule type="expression" dxfId="8" priority="7">
      <formula>(COUNTIF($V$34,"No")=1)</formula>
    </cfRule>
  </conditionalFormatting>
  <conditionalFormatting sqref="V38:W38">
    <cfRule type="expression" dxfId="7" priority="8">
      <formula>((COUNTIF($V$34,"yes"))+(COUNTIF($W$35,"no"))=2)</formula>
    </cfRule>
  </conditionalFormatting>
  <conditionalFormatting sqref="V39:W39">
    <cfRule type="expression" dxfId="6" priority="9">
      <formula>((COUNTIF($V$34,"yes"))+(COUNTIF($W$35,"yes"))=2)</formula>
    </cfRule>
  </conditionalFormatting>
  <conditionalFormatting sqref="V7:V27 V34 W35 W7">
    <cfRule type="containsText" dxfId="5" priority="5" operator="containsText" text="No">
      <formula>NOT(ISERROR(SEARCH("No",V7)))</formula>
    </cfRule>
    <cfRule type="containsText" dxfId="4" priority="6" operator="containsText" text="Yes">
      <formula>NOT(ISERROR(SEARCH("Yes",V7)))</formula>
    </cfRule>
  </conditionalFormatting>
  <conditionalFormatting sqref="S7:T25 S27:T27">
    <cfRule type="containsText" dxfId="3" priority="3" operator="containsText" text="No">
      <formula>NOT(ISERROR(SEARCH("No",S7)))</formula>
    </cfRule>
    <cfRule type="containsText" dxfId="2" priority="4" operator="containsText" text="Yes">
      <formula>NOT(ISERROR(SEARCH("Yes",S7)))</formula>
    </cfRule>
  </conditionalFormatting>
  <conditionalFormatting sqref="E7:E25 E27 G7:G25 G27 Q7:Q25 Q27">
    <cfRule type="containsText" dxfId="1" priority="1" operator="containsText" text="No">
      <formula>NOT(ISERROR(SEARCH("No",E7)))</formula>
    </cfRule>
    <cfRule type="containsText" dxfId="0" priority="2" operator="containsText" text="Yes">
      <formula>NOT(ISERROR(SEARCH("Yes",E7)))</formula>
    </cfRule>
  </conditionalFormatting>
  <hyperlinks>
    <hyperlink ref="V2" r:id="rId1"/>
  </hyperlinks>
  <printOptions horizontalCentered="1"/>
  <pageMargins left="0.25" right="0.25" top="0.25" bottom="0.25" header="0.3" footer="0.3"/>
  <pageSetup scale="73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CYCLE 1 DATA HERE</vt:lpstr>
      <vt:lpstr>CYCLE 2 DATA HERE</vt:lpstr>
      <vt:lpstr>CYCLE 3 DATA HERE</vt:lpstr>
      <vt:lpstr>CYCLE 4 DATA HERE</vt:lpstr>
      <vt:lpstr>Cycle 1 Diagnosis</vt:lpstr>
      <vt:lpstr>Cycle 2 Diagnosis</vt:lpstr>
      <vt:lpstr>Cycle 3 Diagnosis</vt:lpstr>
      <vt:lpstr>Cycle 4 Diagnosis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Danyelle Dawson</dc:creator>
  <cp:lastModifiedBy>Tory Eisenlohr-Moul, Ph.D.</cp:lastModifiedBy>
  <cp:lastPrinted>2016-01-04T21:52:35Z</cp:lastPrinted>
  <dcterms:created xsi:type="dcterms:W3CDTF">2015-11-02T20:02:39Z</dcterms:created>
  <dcterms:modified xsi:type="dcterms:W3CDTF">2017-04-28T17:58:44Z</dcterms:modified>
</cp:coreProperties>
</file>